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 tabRatio="596" activeTab="3"/>
  </bookViews>
  <sheets>
    <sheet name="ΚΑΤΑΓΡΑΦΗ " sheetId="2" r:id="rId1"/>
    <sheet name="ΣΥΓΚΕΝΤΡΩΤΙΚΑ" sheetId="3" r:id="rId2"/>
    <sheet name="Φύλλο1" sheetId="4" r:id="rId3"/>
    <sheet name="Φύλλο2" sheetId="5" r:id="rId4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54" i="4" l="1"/>
  <c r="O91" i="4" s="1"/>
  <c r="O56" i="4"/>
  <c r="O58" i="4"/>
  <c r="O60" i="4"/>
  <c r="O62" i="4"/>
  <c r="O64" i="4"/>
  <c r="O66" i="4"/>
  <c r="O68" i="4"/>
  <c r="O70" i="4"/>
  <c r="O72" i="4"/>
  <c r="O74" i="4"/>
  <c r="O76" i="4"/>
  <c r="O78" i="4"/>
  <c r="O80" i="4"/>
  <c r="O82" i="4"/>
  <c r="O84" i="4"/>
  <c r="O86" i="4"/>
  <c r="O88" i="4"/>
  <c r="O90" i="4"/>
  <c r="P34" i="4"/>
  <c r="Q34" i="4" s="1"/>
  <c r="P36" i="4"/>
  <c r="Q36" i="4" s="1"/>
  <c r="P38" i="4"/>
  <c r="Q38" i="4" s="1"/>
  <c r="P40" i="4"/>
  <c r="Q40" i="4" s="1"/>
  <c r="P42" i="4"/>
  <c r="Q42" i="4" s="1"/>
  <c r="P44" i="4"/>
  <c r="Q44" i="4" s="1"/>
  <c r="P46" i="4"/>
  <c r="Q46" i="4" s="1"/>
  <c r="P48" i="4"/>
  <c r="Q48" i="4" s="1"/>
  <c r="P50" i="4"/>
  <c r="Q50" i="4" s="1"/>
  <c r="P32" i="4"/>
  <c r="P51" i="4" s="1"/>
  <c r="O34" i="4"/>
  <c r="O36" i="4"/>
  <c r="O38" i="4"/>
  <c r="O40" i="4"/>
  <c r="O42" i="4"/>
  <c r="O44" i="4"/>
  <c r="O46" i="4"/>
  <c r="O48" i="4"/>
  <c r="O50" i="4"/>
  <c r="O32" i="4"/>
  <c r="Q32" i="4" s="1"/>
  <c r="Q51" i="4" l="1"/>
  <c r="O51" i="4"/>
  <c r="C91" i="5"/>
  <c r="D91" i="5"/>
  <c r="E91" i="5"/>
  <c r="F91" i="5"/>
  <c r="G91" i="5"/>
  <c r="B91" i="5"/>
  <c r="C88" i="5"/>
  <c r="D88" i="5"/>
  <c r="E88" i="5"/>
  <c r="F88" i="5"/>
  <c r="G88" i="5"/>
  <c r="B88" i="5"/>
  <c r="C85" i="5"/>
  <c r="D85" i="5"/>
  <c r="E85" i="5"/>
  <c r="F85" i="5"/>
  <c r="G85" i="5"/>
  <c r="B85" i="5"/>
  <c r="C82" i="5"/>
  <c r="D82" i="5"/>
  <c r="E82" i="5"/>
  <c r="F82" i="5"/>
  <c r="G82" i="5"/>
  <c r="B82" i="5"/>
  <c r="C80" i="5"/>
  <c r="D80" i="5"/>
  <c r="E80" i="5"/>
  <c r="F80" i="5"/>
  <c r="G80" i="5"/>
  <c r="B80" i="5"/>
  <c r="C79" i="5"/>
  <c r="D79" i="5"/>
  <c r="E79" i="5"/>
  <c r="F79" i="5"/>
  <c r="G79" i="5"/>
  <c r="B79" i="5"/>
  <c r="C76" i="5"/>
  <c r="D76" i="5"/>
  <c r="E76" i="5"/>
  <c r="F76" i="5"/>
  <c r="G76" i="5"/>
  <c r="B76" i="5"/>
  <c r="C75" i="5"/>
  <c r="D75" i="5"/>
  <c r="E75" i="5"/>
  <c r="F75" i="5"/>
  <c r="G75" i="5"/>
  <c r="B75" i="5"/>
  <c r="C72" i="5"/>
  <c r="D72" i="5"/>
  <c r="E72" i="5"/>
  <c r="F72" i="5"/>
  <c r="G72" i="5"/>
  <c r="B72" i="5"/>
  <c r="C71" i="5"/>
  <c r="D71" i="5"/>
  <c r="E71" i="5"/>
  <c r="F71" i="5"/>
  <c r="G71" i="5"/>
  <c r="B71" i="5"/>
  <c r="C68" i="5" l="1"/>
  <c r="D68" i="5"/>
  <c r="E68" i="5"/>
  <c r="F68" i="5"/>
  <c r="G68" i="5"/>
  <c r="B68" i="5"/>
  <c r="C67" i="5"/>
  <c r="D67" i="5"/>
  <c r="E67" i="5"/>
  <c r="F67" i="5"/>
  <c r="G67" i="5"/>
  <c r="B67" i="5"/>
  <c r="C64" i="5"/>
  <c r="D64" i="5"/>
  <c r="E64" i="5"/>
  <c r="F64" i="5"/>
  <c r="G64" i="5"/>
  <c r="B64" i="5"/>
  <c r="C63" i="5"/>
  <c r="D63" i="5"/>
  <c r="E63" i="5"/>
  <c r="F63" i="5"/>
  <c r="G63" i="5"/>
  <c r="B63" i="5"/>
  <c r="C60" i="5"/>
  <c r="D60" i="5"/>
  <c r="E60" i="5"/>
  <c r="F60" i="5"/>
  <c r="G60" i="5"/>
  <c r="B60" i="5"/>
  <c r="C59" i="5"/>
  <c r="D59" i="5"/>
  <c r="E59" i="5"/>
  <c r="F59" i="5"/>
  <c r="G59" i="5"/>
  <c r="B59" i="5"/>
  <c r="C56" i="5"/>
  <c r="D56" i="5"/>
  <c r="E56" i="5"/>
  <c r="F56" i="5"/>
  <c r="G56" i="5"/>
  <c r="B56" i="5"/>
  <c r="C55" i="5"/>
  <c r="D55" i="5"/>
  <c r="E55" i="5"/>
  <c r="F55" i="5"/>
  <c r="G55" i="5"/>
  <c r="B55" i="5"/>
  <c r="C52" i="5"/>
  <c r="D52" i="5"/>
  <c r="E52" i="5"/>
  <c r="F52" i="5"/>
  <c r="G52" i="5"/>
  <c r="B52" i="5"/>
  <c r="C51" i="5"/>
  <c r="D51" i="5"/>
  <c r="E51" i="5"/>
  <c r="F51" i="5"/>
  <c r="G51" i="5"/>
  <c r="B51" i="5"/>
  <c r="C48" i="5"/>
  <c r="D48" i="5"/>
  <c r="E48" i="5"/>
  <c r="F48" i="5"/>
  <c r="G48" i="5"/>
  <c r="B48" i="5"/>
  <c r="C47" i="5"/>
  <c r="D47" i="5"/>
  <c r="E47" i="5"/>
  <c r="F47" i="5"/>
  <c r="G47" i="5"/>
  <c r="B47" i="5"/>
  <c r="A48" i="5"/>
  <c r="A52" i="5" s="1"/>
  <c r="A56" i="5" s="1"/>
  <c r="A60" i="5" s="1"/>
  <c r="A64" i="5" s="1"/>
  <c r="A68" i="5" s="1"/>
  <c r="A72" i="5" s="1"/>
  <c r="A76" i="5" s="1"/>
  <c r="A80" i="5" s="1"/>
  <c r="A47" i="5"/>
  <c r="A51" i="5" s="1"/>
  <c r="A55" i="5" s="1"/>
  <c r="A59" i="5" s="1"/>
  <c r="A63" i="5" s="1"/>
  <c r="A67" i="5" s="1"/>
  <c r="A71" i="5" s="1"/>
  <c r="A75" i="5" s="1"/>
  <c r="A79" i="5" s="1"/>
  <c r="C43" i="5"/>
  <c r="D43" i="5"/>
  <c r="E43" i="5"/>
  <c r="F43" i="5"/>
  <c r="G43" i="5"/>
  <c r="B43" i="5"/>
  <c r="C44" i="5"/>
  <c r="D44" i="5"/>
  <c r="E44" i="5"/>
  <c r="F44" i="5"/>
  <c r="G44" i="5"/>
  <c r="B44" i="5"/>
  <c r="A43" i="5"/>
  <c r="A44" i="5"/>
  <c r="C15" i="5"/>
  <c r="D15" i="5"/>
  <c r="E15" i="5"/>
  <c r="F15" i="5"/>
  <c r="G15" i="5"/>
  <c r="H15" i="5"/>
  <c r="I15" i="5"/>
  <c r="J15" i="5"/>
  <c r="K15" i="5"/>
  <c r="L15" i="5"/>
  <c r="B15" i="5"/>
  <c r="C10" i="5"/>
  <c r="D10" i="5"/>
  <c r="E10" i="5"/>
  <c r="F10" i="5"/>
  <c r="G10" i="5"/>
  <c r="H10" i="5"/>
  <c r="B10" i="5"/>
  <c r="I6" i="5"/>
  <c r="J6" i="5"/>
  <c r="K6" i="5"/>
  <c r="L6" i="5"/>
  <c r="C6" i="5"/>
  <c r="D6" i="5"/>
  <c r="E6" i="5"/>
  <c r="F6" i="5"/>
  <c r="G6" i="5"/>
  <c r="H6" i="5"/>
  <c r="B6" i="5"/>
  <c r="C37" i="5" l="1"/>
  <c r="D37" i="5"/>
  <c r="E37" i="5"/>
  <c r="F37" i="5"/>
  <c r="G37" i="5"/>
  <c r="H37" i="5"/>
  <c r="I37" i="5"/>
  <c r="J37" i="5"/>
  <c r="B37" i="5"/>
  <c r="C34" i="5"/>
  <c r="D34" i="5"/>
  <c r="E34" i="5"/>
  <c r="F34" i="5"/>
  <c r="G34" i="5"/>
  <c r="H34" i="5"/>
  <c r="I34" i="5"/>
  <c r="J34" i="5"/>
  <c r="B34" i="5"/>
  <c r="C29" i="5"/>
  <c r="D29" i="5"/>
  <c r="E29" i="5"/>
  <c r="F29" i="5"/>
  <c r="B29" i="5"/>
  <c r="C28" i="5"/>
  <c r="D28" i="5"/>
  <c r="E28" i="5"/>
  <c r="F28" i="5"/>
  <c r="B28" i="5"/>
  <c r="C23" i="5"/>
  <c r="D23" i="5"/>
  <c r="E23" i="5"/>
  <c r="F23" i="5"/>
  <c r="B23" i="5"/>
  <c r="C22" i="5"/>
  <c r="D22" i="5"/>
  <c r="E22" i="5"/>
  <c r="F22" i="5"/>
  <c r="B22" i="5"/>
  <c r="N124" i="5"/>
  <c r="N122" i="5"/>
  <c r="N120" i="5"/>
  <c r="N118" i="5"/>
  <c r="N116" i="5"/>
  <c r="N114" i="5"/>
  <c r="N112" i="5"/>
  <c r="N110" i="5"/>
  <c r="N108" i="5"/>
  <c r="N106" i="5"/>
  <c r="N104" i="5"/>
  <c r="N102" i="5"/>
  <c r="N100" i="5"/>
  <c r="N98" i="5"/>
  <c r="N96" i="5"/>
  <c r="N94" i="5"/>
  <c r="N92" i="5"/>
  <c r="N89" i="5"/>
  <c r="N86" i="5"/>
  <c r="N83" i="5"/>
  <c r="N78" i="5"/>
  <c r="N74" i="5"/>
  <c r="N70" i="5"/>
  <c r="N66" i="5"/>
  <c r="N62" i="5"/>
  <c r="N58" i="5"/>
  <c r="N54" i="5"/>
  <c r="N50" i="5"/>
  <c r="N48" i="5"/>
  <c r="N41" i="5"/>
  <c r="N35" i="5"/>
  <c r="N32" i="5"/>
  <c r="N30" i="5"/>
  <c r="N26" i="5"/>
  <c r="N24" i="5"/>
  <c r="N20" i="5"/>
  <c r="N18" i="5"/>
  <c r="N16" i="5"/>
  <c r="N13" i="5"/>
  <c r="N11" i="5"/>
  <c r="N7" i="5"/>
  <c r="N4" i="5"/>
  <c r="N2" i="5"/>
  <c r="N90" i="4"/>
  <c r="N88" i="4"/>
  <c r="N86" i="4"/>
  <c r="N84" i="4"/>
  <c r="N82" i="4"/>
  <c r="N80" i="4"/>
  <c r="N78" i="4"/>
  <c r="N76" i="4"/>
  <c r="N74" i="4"/>
  <c r="N72" i="4"/>
  <c r="N70" i="4"/>
  <c r="N68" i="4"/>
  <c r="N66" i="4"/>
  <c r="N64" i="4"/>
  <c r="N62" i="4"/>
  <c r="N60" i="4"/>
  <c r="N58" i="4"/>
  <c r="N56" i="4"/>
  <c r="N54" i="4"/>
  <c r="N52" i="4"/>
  <c r="N50" i="4"/>
  <c r="N48" i="4"/>
  <c r="N46" i="4"/>
  <c r="N44" i="4"/>
  <c r="N42" i="4"/>
  <c r="N40" i="4"/>
  <c r="N38" i="4"/>
  <c r="N36" i="4"/>
  <c r="N34" i="4"/>
  <c r="N32" i="4"/>
  <c r="N27" i="4"/>
  <c r="N25" i="4"/>
  <c r="N23" i="4"/>
  <c r="N21" i="4"/>
  <c r="N19" i="4"/>
  <c r="N17" i="4"/>
  <c r="N15" i="4"/>
  <c r="N13" i="4"/>
  <c r="N11" i="4"/>
  <c r="N9" i="4"/>
  <c r="N6" i="4"/>
  <c r="N4" i="4"/>
  <c r="N2" i="4"/>
  <c r="N48" i="3"/>
  <c r="N46" i="3"/>
  <c r="AT50" i="2" l="1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AS54" i="2"/>
  <c r="AS53" i="2"/>
  <c r="AS52" i="2"/>
  <c r="AS51" i="2"/>
  <c r="AS50" i="2"/>
  <c r="AR56" i="2"/>
  <c r="AR55" i="2"/>
  <c r="AR54" i="2"/>
  <c r="AR53" i="2"/>
  <c r="AR52" i="2"/>
  <c r="AR51" i="2"/>
  <c r="AR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X54" i="2"/>
  <c r="X53" i="2"/>
  <c r="X52" i="2"/>
  <c r="X51" i="2"/>
  <c r="X50" i="2"/>
  <c r="P61" i="2"/>
  <c r="Q61" i="2"/>
  <c r="R61" i="2"/>
  <c r="S61" i="2"/>
  <c r="T61" i="2"/>
  <c r="U61" i="2"/>
  <c r="V61" i="2"/>
  <c r="W61" i="2"/>
  <c r="O61" i="2"/>
  <c r="M54" i="2"/>
  <c r="L54" i="2"/>
  <c r="K54" i="2"/>
  <c r="J54" i="2"/>
  <c r="I54" i="2"/>
  <c r="M53" i="2"/>
  <c r="L53" i="2"/>
  <c r="K53" i="2"/>
  <c r="J53" i="2"/>
  <c r="I53" i="2"/>
  <c r="M52" i="2"/>
  <c r="L52" i="2"/>
  <c r="K52" i="2"/>
  <c r="J52" i="2"/>
  <c r="I52" i="2"/>
  <c r="M51" i="2"/>
  <c r="L51" i="2"/>
  <c r="K51" i="2"/>
  <c r="J51" i="2"/>
  <c r="I51" i="2"/>
  <c r="M50" i="2"/>
  <c r="L50" i="2"/>
  <c r="K50" i="2"/>
  <c r="J50" i="2"/>
  <c r="I50" i="2"/>
  <c r="H54" i="2"/>
  <c r="H53" i="2"/>
  <c r="H52" i="2"/>
  <c r="H51" i="2"/>
  <c r="H50" i="2"/>
  <c r="G60" i="2"/>
  <c r="G59" i="2"/>
  <c r="G58" i="2"/>
  <c r="G57" i="2"/>
  <c r="G56" i="2"/>
  <c r="G55" i="2"/>
  <c r="G54" i="2"/>
  <c r="G53" i="2"/>
  <c r="G52" i="2"/>
  <c r="G51" i="2"/>
  <c r="G50" i="2"/>
  <c r="F54" i="2"/>
  <c r="F53" i="2"/>
  <c r="F52" i="2"/>
  <c r="F51" i="2"/>
  <c r="F50" i="2"/>
  <c r="D59" i="2"/>
  <c r="D58" i="2"/>
  <c r="D57" i="2"/>
  <c r="D56" i="2"/>
  <c r="D55" i="2"/>
  <c r="D54" i="2"/>
  <c r="D53" i="2"/>
  <c r="D52" i="2"/>
  <c r="D51" i="2"/>
  <c r="D50" i="2"/>
  <c r="D61" i="2" s="1"/>
  <c r="C56" i="2"/>
  <c r="C55" i="2"/>
  <c r="C54" i="2"/>
  <c r="C53" i="2"/>
  <c r="C52" i="2"/>
  <c r="C51" i="2"/>
  <c r="C50" i="2"/>
  <c r="B53" i="2"/>
  <c r="B52" i="2"/>
  <c r="B50" i="2"/>
  <c r="N90" i="3" l="1"/>
  <c r="N88" i="3"/>
  <c r="N86" i="3"/>
  <c r="N84" i="3"/>
  <c r="N82" i="3"/>
  <c r="N80" i="3"/>
  <c r="N78" i="3"/>
  <c r="N76" i="3"/>
  <c r="N74" i="3"/>
  <c r="N72" i="3"/>
  <c r="N70" i="3"/>
  <c r="N68" i="3"/>
  <c r="N66" i="3"/>
  <c r="N64" i="3"/>
  <c r="N62" i="3"/>
  <c r="N60" i="3"/>
  <c r="N58" i="3"/>
  <c r="N56" i="3"/>
  <c r="N54" i="3"/>
  <c r="N52" i="3"/>
  <c r="N50" i="3"/>
  <c r="N44" i="3"/>
  <c r="N42" i="3"/>
  <c r="N40" i="3"/>
  <c r="N38" i="3"/>
  <c r="N36" i="3"/>
  <c r="N34" i="3"/>
  <c r="N32" i="3"/>
  <c r="N27" i="3"/>
  <c r="N25" i="3"/>
  <c r="N23" i="3"/>
  <c r="N21" i="3"/>
  <c r="N19" i="3"/>
  <c r="N17" i="3"/>
  <c r="N15" i="3"/>
  <c r="N13" i="3"/>
  <c r="N11" i="3"/>
  <c r="N9" i="3"/>
  <c r="N6" i="3"/>
  <c r="N4" i="3"/>
  <c r="N2" i="3"/>
  <c r="G63" i="2" l="1"/>
  <c r="AH61" i="2" l="1"/>
  <c r="AI61" i="2"/>
  <c r="AJ61" i="2"/>
  <c r="AK61" i="2"/>
  <c r="AL61" i="2"/>
  <c r="AM61" i="2"/>
  <c r="AN61" i="2"/>
  <c r="AO61" i="2"/>
  <c r="AP61" i="2"/>
  <c r="AQ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G61" i="2"/>
  <c r="AR61" i="2" l="1"/>
  <c r="E61" i="2" l="1"/>
  <c r="H61" i="2"/>
  <c r="I61" i="2"/>
  <c r="J61" i="2"/>
  <c r="K61" i="2"/>
  <c r="L61" i="2"/>
  <c r="M61" i="2"/>
  <c r="N61" i="2"/>
  <c r="X61" i="2"/>
  <c r="Y61" i="2"/>
  <c r="Z61" i="2"/>
  <c r="AA61" i="2"/>
  <c r="AB61" i="2"/>
  <c r="AC61" i="2"/>
  <c r="AD61" i="2"/>
  <c r="AE61" i="2"/>
  <c r="AF61" i="2"/>
  <c r="AG61" i="2"/>
  <c r="C61" i="2" l="1"/>
  <c r="B61" i="2"/>
  <c r="F61" i="2"/>
</calcChain>
</file>

<file path=xl/sharedStrings.xml><?xml version="1.0" encoding="utf-8"?>
<sst xmlns="http://schemas.openxmlformats.org/spreadsheetml/2006/main" count="3486" uniqueCount="240">
  <si>
    <t xml:space="preserve">ΦΥΛΛΟ </t>
  </si>
  <si>
    <t xml:space="preserve">ΗΛΙΚΙΑ </t>
  </si>
  <si>
    <t>6Α</t>
  </si>
  <si>
    <t>6Β</t>
  </si>
  <si>
    <t>7Α</t>
  </si>
  <si>
    <t>7Β</t>
  </si>
  <si>
    <t>Α/Α</t>
  </si>
  <si>
    <t>ΣΠΟΥΔΕΣ</t>
  </si>
  <si>
    <t>13-15</t>
  </si>
  <si>
    <t>Α</t>
  </si>
  <si>
    <t>Β</t>
  </si>
  <si>
    <t>Γ</t>
  </si>
  <si>
    <t>Δ</t>
  </si>
  <si>
    <t>Ε</t>
  </si>
  <si>
    <t>Ζ</t>
  </si>
  <si>
    <t>Η</t>
  </si>
  <si>
    <t>9Α</t>
  </si>
  <si>
    <t>9Β</t>
  </si>
  <si>
    <t>9Γ</t>
  </si>
  <si>
    <t>9Δ</t>
  </si>
  <si>
    <t>9Ε</t>
  </si>
  <si>
    <t>9Ζ</t>
  </si>
  <si>
    <t>9Η</t>
  </si>
  <si>
    <t>9Θ</t>
  </si>
  <si>
    <t>9 Ι</t>
  </si>
  <si>
    <t>Μ</t>
  </si>
  <si>
    <t>30-39</t>
  </si>
  <si>
    <t>10Α</t>
  </si>
  <si>
    <t>10Β</t>
  </si>
  <si>
    <t>11Α</t>
  </si>
  <si>
    <t>11Β</t>
  </si>
  <si>
    <t>12Α</t>
  </si>
  <si>
    <t>12Β</t>
  </si>
  <si>
    <t>13Α</t>
  </si>
  <si>
    <t>13Β</t>
  </si>
  <si>
    <t>14Α</t>
  </si>
  <si>
    <t>14Β</t>
  </si>
  <si>
    <t>15Α</t>
  </si>
  <si>
    <t>15Β</t>
  </si>
  <si>
    <t>16Α</t>
  </si>
  <si>
    <t>16Β</t>
  </si>
  <si>
    <t>17Α</t>
  </si>
  <si>
    <t>17Β</t>
  </si>
  <si>
    <t>18Α</t>
  </si>
  <si>
    <t>18Β</t>
  </si>
  <si>
    <t>19Α</t>
  </si>
  <si>
    <t>19Β</t>
  </si>
  <si>
    <t>Π</t>
  </si>
  <si>
    <t>50-59</t>
  </si>
  <si>
    <t>ΑΔ</t>
  </si>
  <si>
    <t>ΔΕ</t>
  </si>
  <si>
    <t>ΑΔΕ</t>
  </si>
  <si>
    <t>ΑΒ</t>
  </si>
  <si>
    <t>ΑΓΔΕΙ</t>
  </si>
  <si>
    <t>40-49</t>
  </si>
  <si>
    <t>ΕΗ</t>
  </si>
  <si>
    <t>ΓΕΙ</t>
  </si>
  <si>
    <t>Λ</t>
  </si>
  <si>
    <t>16-18</t>
  </si>
  <si>
    <t>ΒΕ</t>
  </si>
  <si>
    <t>ΓΔ</t>
  </si>
  <si>
    <t>ΑΒΔΕ</t>
  </si>
  <si>
    <t>19-29</t>
  </si>
  <si>
    <t>ΑΔΕΖΙ</t>
  </si>
  <si>
    <t>ΑΓΕ</t>
  </si>
  <si>
    <t>ΓΔΕΖΗΘΙ</t>
  </si>
  <si>
    <t>ΒΔ</t>
  </si>
  <si>
    <t>ΑΕ</t>
  </si>
  <si>
    <t>ΑΓΙ</t>
  </si>
  <si>
    <t>ΓΔΕ</t>
  </si>
  <si>
    <t>ΑΕΖ</t>
  </si>
  <si>
    <t>ΑΓΔΕ</t>
  </si>
  <si>
    <t>ΕΡΩΤΗΣΗ</t>
  </si>
  <si>
    <t>Θ</t>
  </si>
  <si>
    <t>Ι</t>
  </si>
  <si>
    <t>ΣΥΜ</t>
  </si>
  <si>
    <t xml:space="preserve"> Γ</t>
  </si>
  <si>
    <t>60-69</t>
  </si>
  <si>
    <t>ΑΔΕΖ</t>
  </si>
  <si>
    <t>ΑΒΕ</t>
  </si>
  <si>
    <t>ΑΒΕΖΙ</t>
  </si>
  <si>
    <t>ΓΕ</t>
  </si>
  <si>
    <t>Έως 12</t>
  </si>
  <si>
    <t>ΑΓ</t>
  </si>
  <si>
    <t xml:space="preserve"> </t>
  </si>
  <si>
    <t>ΦΥΛΛΟ</t>
  </si>
  <si>
    <t>ΑΝΔΡΑΣ</t>
  </si>
  <si>
    <t>ΓΥΝΑΙΚΑ</t>
  </si>
  <si>
    <t>ΔΕΝ ΑΠΑΝΤΩ</t>
  </si>
  <si>
    <t>ΔΙΔΑΚΤΟΡΙΚΟ</t>
  </si>
  <si>
    <t>ΜΕΤΑΠΤΥΧΙΑΚΟ</t>
  </si>
  <si>
    <t>ΠΑΝΕΠΙΣΤΗΜΙΟ</t>
  </si>
  <si>
    <t>ΛΥΚΕΙΟ</t>
  </si>
  <si>
    <t>ΓΥΜΝΑΣΙΟ</t>
  </si>
  <si>
    <t xml:space="preserve">ΔΗΜΟΤΙΚΟ </t>
  </si>
  <si>
    <t xml:space="preserve">ΔΕΝ ΑΠΑΝΤΩ </t>
  </si>
  <si>
    <t>ΗΛΙΚΙΑ</t>
  </si>
  <si>
    <t>ΕΩΣ 12</t>
  </si>
  <si>
    <t xml:space="preserve">13 ΕΩΣ 15 </t>
  </si>
  <si>
    <t>16 ΕΩΣ 18</t>
  </si>
  <si>
    <t>19 ΕΩΣ 29</t>
  </si>
  <si>
    <t>30 ΕΩΣ 39</t>
  </si>
  <si>
    <t>40 ΕΩΣ 49</t>
  </si>
  <si>
    <t xml:space="preserve">50 ΕΩΣ 59 </t>
  </si>
  <si>
    <t>60 ΕΩΣ 69</t>
  </si>
  <si>
    <t>70 ΕΩΣ 79</t>
  </si>
  <si>
    <t xml:space="preserve">80 ΑΝΩ </t>
  </si>
  <si>
    <t>Ρ</t>
  </si>
  <si>
    <t>Ω</t>
  </si>
  <si>
    <t>Τ</t>
  </si>
  <si>
    <t>Σ</t>
  </si>
  <si>
    <t>1. Η Νόσος Covid-19 είναι προϊόν:</t>
  </si>
  <si>
    <t xml:space="preserve">Φυσικής επιλογής </t>
  </si>
  <si>
    <t xml:space="preserve">βιο-όπλο </t>
  </si>
  <si>
    <t xml:space="preserve">Μείωσης πληθυσμού </t>
  </si>
  <si>
    <t xml:space="preserve">Οργής θεού </t>
  </si>
  <si>
    <t xml:space="preserve">Απάτης </t>
  </si>
  <si>
    <t xml:space="preserve">Εργ. Ατυχήματος </t>
  </si>
  <si>
    <t xml:space="preserve">Έγκληματος φαρμ/κών </t>
  </si>
  <si>
    <t>2. Η Covid-19 σε σχέση με τη γρίπη είναι:</t>
  </si>
  <si>
    <t>Πολύ πιο  επικίνδυνη</t>
  </si>
  <si>
    <t>Πιο επικίνδυνη</t>
  </si>
  <si>
    <t>Το ίδιο επικίνδυνη</t>
  </si>
  <si>
    <t xml:space="preserve">Πιο ακίνδυνη </t>
  </si>
  <si>
    <t>Πολύ πιο ακίνδυνη</t>
  </si>
  <si>
    <t>3. Ο βαθμός συμμόρφωσης στα μέτρα είναι:</t>
  </si>
  <si>
    <t xml:space="preserve">ΈΝΑ </t>
  </si>
  <si>
    <t>ΔΥ0</t>
  </si>
  <si>
    <t>ΤΡΙΑ</t>
  </si>
  <si>
    <t>ΤΕΣΣΕΡΑ</t>
  </si>
  <si>
    <t>ΠΕΝΤΕ</t>
  </si>
  <si>
    <t>ΕΞΙ</t>
  </si>
  <si>
    <t>ΕΠΤΑ</t>
  </si>
  <si>
    <t>ΟΚΤΩ</t>
  </si>
  <si>
    <t>ΕΝΝΙΑ</t>
  </si>
  <si>
    <t>ΔΕΚΑ</t>
  </si>
  <si>
    <t>4. Η έξοδος κατά την καραντίνα ήταν:</t>
  </si>
  <si>
    <t>Αυξημένη</t>
  </si>
  <si>
    <t xml:space="preserve">Πολύ αυξημένη </t>
  </si>
  <si>
    <t xml:space="preserve">Πολύ περιορισμένη </t>
  </si>
  <si>
    <t xml:space="preserve">Περιορισμένη </t>
  </si>
  <si>
    <t>Η ίδια με πριν</t>
  </si>
  <si>
    <t>5. Η καθαριότητα των χεριών ήταν:</t>
  </si>
  <si>
    <t xml:space="preserve">Αυξημένη </t>
  </si>
  <si>
    <t>Πάντα</t>
  </si>
  <si>
    <t>Σχεδόν πάντα</t>
  </si>
  <si>
    <t xml:space="preserve">Μερικές φορές  </t>
  </si>
  <si>
    <t>Σπάνια</t>
  </si>
  <si>
    <t xml:space="preserve">  Πολύ σπάνια</t>
  </si>
  <si>
    <t xml:space="preserve">6Α. Θα φορούσατε προαιρετικά μάσκα στα ψαρά; </t>
  </si>
  <si>
    <t>7Α. Θα τηρούσατε τα μέτρα για να προστατεψετε δικούς σας;</t>
  </si>
  <si>
    <t>8. Αναζητάτε ενημέρωση για τη Covid-19 από πηγές:</t>
  </si>
  <si>
    <t>Ράδιο - TV</t>
  </si>
  <si>
    <t xml:space="preserve">Τύπος </t>
  </si>
  <si>
    <t xml:space="preserve">Ιστος επιστημονικές  </t>
  </si>
  <si>
    <t>Ιστός ενημέρωτικες</t>
  </si>
  <si>
    <t xml:space="preserve">Ιστός κρατικές </t>
  </si>
  <si>
    <t>Φίλοι - γνωστοί</t>
  </si>
  <si>
    <t xml:space="preserve">Ιστός κομματικές </t>
  </si>
  <si>
    <t>Ιστός θρησκευτικές</t>
  </si>
  <si>
    <t>Ιστός Συνωμ/κες</t>
  </si>
  <si>
    <t>9. Βαθμολογίστε την αξιοπιστία των άνω μέσων ενημέρωσης</t>
  </si>
  <si>
    <t xml:space="preserve">10. Ανησυχώ μήπως κολλήσω τον ιό </t>
  </si>
  <si>
    <t xml:space="preserve">ΣΗΜΕΡΑ </t>
  </si>
  <si>
    <t>Πολύ λίγο</t>
  </si>
  <si>
    <t>Λίγο</t>
  </si>
  <si>
    <t xml:space="preserve">Μέτρια </t>
  </si>
  <si>
    <t xml:space="preserve">Πολύ </t>
  </si>
  <si>
    <t xml:space="preserve">Πάρα πολύ </t>
  </si>
  <si>
    <t>ΣΤΗ ΚΑΡΑΝΤΙΝΑ</t>
  </si>
  <si>
    <t>11. Ανησυχώ μήπως κολλήσει αγαπήμένο πρόσωπο</t>
  </si>
  <si>
    <t xml:space="preserve">12. Ανησυχώ μήπως το κολλήσω εγώ το αγαπημένο πρόσωπο </t>
  </si>
  <si>
    <t xml:space="preserve">13. Ανησυχώ να μην εξαφανιστουν απολυμαντικά - χαρτικά </t>
  </si>
  <si>
    <t xml:space="preserve">14. Ανησυχώ μήπως εξαντληθούν τα τρόφιμα </t>
  </si>
  <si>
    <t xml:space="preserve">15. Ανησυχώ για τα οικονομικά μου </t>
  </si>
  <si>
    <t xml:space="preserve">16. Ανησυχώ μήπως υπάρξει πτώση της εθνικής οικονομίας </t>
  </si>
  <si>
    <t xml:space="preserve">17. Ανησυχώ μήπως χάσω την εργασία μου </t>
  </si>
  <si>
    <t xml:space="preserve">18. Ανησυχώ μήπως χάσω τα ατομικά μου δικαιώματα </t>
  </si>
  <si>
    <t xml:space="preserve">19. Αποθήκευσα τρόφιμα και ειδη καθαριότητας </t>
  </si>
  <si>
    <t>20. Πόσα άτομα διαμένουν καθημερινά σπίτι σας:</t>
  </si>
  <si>
    <t>Εγώ μόνο</t>
  </si>
  <si>
    <t xml:space="preserve">Δύο </t>
  </si>
  <si>
    <t xml:space="preserve">Τρία </t>
  </si>
  <si>
    <t xml:space="preserve">Τέσσερα </t>
  </si>
  <si>
    <t xml:space="preserve">Πέντε </t>
  </si>
  <si>
    <t xml:space="preserve">Έξι </t>
  </si>
  <si>
    <t xml:space="preserve">Επτά </t>
  </si>
  <si>
    <t>21. Οι εντάσεις στο σπίτι μετά την νόσο Covid έχουν:</t>
  </si>
  <si>
    <t xml:space="preserve">Μειωθεί πολύ </t>
  </si>
  <si>
    <t xml:space="preserve">Μειωθεί λίγο </t>
  </si>
  <si>
    <t xml:space="preserve">Μείνει ίδιες </t>
  </si>
  <si>
    <t xml:space="preserve">Αυξηθεί λίγο </t>
  </si>
  <si>
    <t xml:space="preserve">Αυξηθεί πολύ </t>
  </si>
  <si>
    <t>Σίγουρα όχι</t>
  </si>
  <si>
    <t xml:space="preserve">Μάλλον όχι </t>
  </si>
  <si>
    <t>Μπορεί</t>
  </si>
  <si>
    <t xml:space="preserve">Πιθανόν </t>
  </si>
  <si>
    <t xml:space="preserve">Πιθανότατα </t>
  </si>
  <si>
    <t xml:space="preserve">Απολύτως </t>
  </si>
  <si>
    <t xml:space="preserve">Συνήθως </t>
  </si>
  <si>
    <t xml:space="preserve">Παίρνω 2η γνώμη </t>
  </si>
  <si>
    <t xml:space="preserve">Σπάνια </t>
  </si>
  <si>
    <t xml:space="preserve">Ποτέ </t>
  </si>
  <si>
    <t>24. Έχετε περιστασιακούς πόνους, ενοχλήσεις που περνούν;</t>
  </si>
  <si>
    <t>22. Πίστεύετε η υγεία σας κινδυνεύει άμεσα σοβαρά;</t>
  </si>
  <si>
    <t xml:space="preserve">23. Εμπιστεύεστε το γιατρό όταν λέει δεν έχετε τίποτα; </t>
  </si>
  <si>
    <t xml:space="preserve">Μερικές φορές </t>
  </si>
  <si>
    <t xml:space="preserve">Συχνά </t>
  </si>
  <si>
    <t xml:space="preserve">Καθημερινά </t>
  </si>
  <si>
    <t>25. Όταν ακούτε σοβαρη ασθένεια νομίζετε ότι την έχετε κι εσείς;</t>
  </si>
  <si>
    <t>26. Νιώσατε ότι σας έχουν στερήσει ψυχολογικά κάτι;</t>
  </si>
  <si>
    <t xml:space="preserve">27. Νίωσατε φοβία για κρίση πανικού μπροστα σε άλλους </t>
  </si>
  <si>
    <t xml:space="preserve">28. Νιώσατε κενό ενδιαφερόντων και προσμονών </t>
  </si>
  <si>
    <t xml:space="preserve">29. Νιώσατε να μην μπορείτε να ηρεμίσετε  </t>
  </si>
  <si>
    <t xml:space="preserve">30. Νιώσατε υπνηλία, να μην θέλετε να σηκωθείτε από το κρεβάτι </t>
  </si>
  <si>
    <t xml:space="preserve">31. Νιώσατε η ζωή να μην έχει πρόβλημα </t>
  </si>
  <si>
    <t xml:space="preserve">32. Νιώσατε αρνητικά συναισθήματα </t>
  </si>
  <si>
    <t xml:space="preserve">33. Νιώσατε τρέμουλο χεριών </t>
  </si>
  <si>
    <t xml:space="preserve">34. Νιώσατε τεμπελιά  </t>
  </si>
  <si>
    <t xml:space="preserve">35. Νιώσατε εξάντληση </t>
  </si>
  <si>
    <t xml:space="preserve">36. Νιώσατε ξηροστομία </t>
  </si>
  <si>
    <t xml:space="preserve">37. Νιώσατε δύσπνοια </t>
  </si>
  <si>
    <t xml:space="preserve">38. Νιώσατε ευέξαπτος / τη </t>
  </si>
  <si>
    <t xml:space="preserve">39. Νιώσατε αστάθεια ή ζαλάδες </t>
  </si>
  <si>
    <t>ΔΕΘ</t>
  </si>
  <si>
    <t>6Β. Θα φορούσατε προαιρετικά μάσκα Στο Πειραιά;</t>
  </si>
  <si>
    <t>7Β. Θα τηρούσατε τα μέτρα για να προστατεψετε αγνώστους;</t>
  </si>
  <si>
    <t>ΡΤ</t>
  </si>
  <si>
    <t xml:space="preserve">ΨΑΡΑ </t>
  </si>
  <si>
    <t xml:space="preserve">ΠΕΙΡΑΙΑ </t>
  </si>
  <si>
    <t>ΔΙΚΟΥΣ ΣΑΣ</t>
  </si>
  <si>
    <t>ΑΓΝΩΣΤΟΥΣ</t>
  </si>
  <si>
    <t xml:space="preserve">ΑΝΑΖΗΤΗΣΗ ΕΝΗΜΕΡΩΣΗΣ </t>
  </si>
  <si>
    <t xml:space="preserve">ΒΑΘΜΟΣ ΑΞΙΟΠΙΣΤΙΑΣ </t>
  </si>
  <si>
    <t xml:space="preserve">31. Νιώσατε η ζωή να μην έχει νόημα </t>
  </si>
  <si>
    <t xml:space="preserve">ΔΕΙΚΤΗΣ ΑΝΗΣΥΧΙΑΣ </t>
  </si>
  <si>
    <t>ΣΗΜΕΡΑ</t>
  </si>
  <si>
    <t>ΚΑΡΑΝΤΙΝΑ</t>
  </si>
  <si>
    <t>ΠΤΩΣΗ</t>
  </si>
  <si>
    <t>ΔΕΙΚΤΗΣ ΑΓΧΟΥΣ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</si>
</sst>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4"/>
      <color rgb="FFFF0000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b/>
      <sz val="9"/>
      <color rgb="FFFF0000"/>
      <name val="Calibri"/>
      <family val="2"/>
      <charset val="161"/>
      <scheme val="minor"/>
    </font>
    <font>
      <b/>
      <sz val="10"/>
      <color rgb="FFFF0000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1" fillId="2" borderId="0" xfId="0" applyFont="1" applyFill="1" applyAlignment="1">
      <alignment horizontal="center"/>
    </xf>
    <xf numFmtId="0" fontId="0" fillId="2" borderId="0" xfId="0" applyFill="1"/>
    <xf numFmtId="0" fontId="4" fillId="3" borderId="0" xfId="0" applyFont="1" applyFill="1" applyAlignment="1">
      <alignment horizontal="center"/>
    </xf>
    <xf numFmtId="0" fontId="5" fillId="3" borderId="0" xfId="0" applyFont="1" applyFill="1"/>
    <xf numFmtId="0" fontId="5" fillId="3" borderId="0" xfId="0" applyFont="1" applyFill="1" applyAlignment="1">
      <alignment horizontal="right"/>
    </xf>
    <xf numFmtId="0" fontId="3" fillId="3" borderId="0" xfId="0" applyFont="1" applyFill="1"/>
    <xf numFmtId="0" fontId="1" fillId="4" borderId="0" xfId="0" applyFont="1" applyFill="1" applyAlignment="1">
      <alignment horizontal="center"/>
    </xf>
    <xf numFmtId="0" fontId="0" fillId="4" borderId="0" xfId="0" applyFill="1"/>
    <xf numFmtId="0" fontId="1" fillId="5" borderId="0" xfId="0" applyFont="1" applyFill="1"/>
    <xf numFmtId="0" fontId="1" fillId="5" borderId="1" xfId="0" applyFont="1" applyFill="1" applyBorder="1"/>
    <xf numFmtId="0" fontId="0" fillId="5" borderId="0" xfId="0" applyFill="1"/>
    <xf numFmtId="0" fontId="4" fillId="5" borderId="2" xfId="0" applyFont="1" applyFill="1" applyBorder="1"/>
    <xf numFmtId="0" fontId="6" fillId="5" borderId="1" xfId="0" applyFont="1" applyFill="1" applyBorder="1"/>
    <xf numFmtId="0" fontId="1" fillId="5" borderId="0" xfId="0" applyFont="1" applyFill="1" applyBorder="1"/>
    <xf numFmtId="0" fontId="4" fillId="5" borderId="1" xfId="0" applyFont="1" applyFill="1" applyBorder="1"/>
    <xf numFmtId="0" fontId="4" fillId="5" borderId="0" xfId="0" applyFont="1" applyFill="1" applyBorder="1"/>
    <xf numFmtId="0" fontId="7" fillId="5" borderId="9" xfId="0" applyFont="1" applyFill="1" applyBorder="1" applyAlignment="1">
      <alignment vertical="center" wrapText="1"/>
    </xf>
    <xf numFmtId="0" fontId="7" fillId="5" borderId="10" xfId="0" applyFont="1" applyFill="1" applyBorder="1" applyAlignment="1">
      <alignment vertical="center" wrapText="1"/>
    </xf>
    <xf numFmtId="0" fontId="7" fillId="5" borderId="6" xfId="0" applyFont="1" applyFill="1" applyBorder="1" applyAlignment="1">
      <alignment vertical="center" wrapText="1"/>
    </xf>
    <xf numFmtId="0" fontId="7" fillId="5" borderId="11" xfId="0" applyFont="1" applyFill="1" applyBorder="1" applyAlignment="1">
      <alignment vertical="center" wrapText="1"/>
    </xf>
    <xf numFmtId="0" fontId="8" fillId="5" borderId="7" xfId="0" applyFont="1" applyFill="1" applyBorder="1" applyAlignment="1">
      <alignment vertical="center" wrapText="1"/>
    </xf>
    <xf numFmtId="0" fontId="8" fillId="5" borderId="8" xfId="0" applyFont="1" applyFill="1" applyBorder="1" applyAlignment="1">
      <alignment vertical="center" wrapText="1"/>
    </xf>
    <xf numFmtId="0" fontId="8" fillId="5" borderId="8" xfId="0" applyFont="1" applyFill="1" applyBorder="1" applyAlignment="1">
      <alignment horizontal="left" vertical="center" wrapText="1" indent="1"/>
    </xf>
    <xf numFmtId="0" fontId="9" fillId="5" borderId="1" xfId="0" applyFont="1" applyFill="1" applyBorder="1"/>
    <xf numFmtId="0" fontId="1" fillId="5" borderId="3" xfId="0" applyFont="1" applyFill="1" applyBorder="1" applyAlignment="1">
      <alignment vertical="center" wrapText="1"/>
    </xf>
    <xf numFmtId="0" fontId="1" fillId="5" borderId="4" xfId="0" applyFont="1" applyFill="1" applyBorder="1" applyAlignment="1">
      <alignment vertical="center" wrapText="1"/>
    </xf>
    <xf numFmtId="0" fontId="4" fillId="5" borderId="5" xfId="0" applyFont="1" applyFill="1" applyBorder="1" applyAlignment="1">
      <alignment vertical="center" wrapText="1"/>
    </xf>
    <xf numFmtId="0" fontId="4" fillId="5" borderId="6" xfId="0" applyFont="1" applyFill="1" applyBorder="1" applyAlignment="1">
      <alignment vertical="center" wrapText="1"/>
    </xf>
    <xf numFmtId="0" fontId="4" fillId="5" borderId="9" xfId="0" applyFont="1" applyFill="1" applyBorder="1" applyAlignment="1">
      <alignment vertical="center" wrapText="1"/>
    </xf>
    <xf numFmtId="0" fontId="4" fillId="5" borderId="10" xfId="0" applyFont="1" applyFill="1" applyBorder="1" applyAlignment="1">
      <alignment vertical="center" wrapText="1"/>
    </xf>
    <xf numFmtId="0" fontId="1" fillId="5" borderId="2" xfId="0" applyFont="1" applyFill="1" applyBorder="1"/>
    <xf numFmtId="164" fontId="0" fillId="0" borderId="0" xfId="0" applyNumberFormat="1"/>
    <xf numFmtId="1" fontId="1" fillId="5" borderId="5" xfId="0" applyNumberFormat="1" applyFont="1" applyFill="1" applyBorder="1" applyAlignment="1">
      <alignment vertical="center" wrapText="1"/>
    </xf>
    <xf numFmtId="1" fontId="1" fillId="5" borderId="1" xfId="0" applyNumberFormat="1" applyFont="1" applyFill="1" applyBorder="1"/>
    <xf numFmtId="9" fontId="1" fillId="5" borderId="1" xfId="1" applyFont="1" applyFill="1" applyBorder="1"/>
    <xf numFmtId="9" fontId="4" fillId="5" borderId="1" xfId="1" applyFont="1" applyFill="1" applyBorder="1"/>
    <xf numFmtId="9" fontId="1" fillId="5" borderId="0" xfId="1" applyFont="1" applyFill="1" applyBorder="1"/>
    <xf numFmtId="9" fontId="0" fillId="5" borderId="0" xfId="1" applyFont="1" applyFill="1"/>
    <xf numFmtId="9" fontId="0" fillId="5" borderId="0" xfId="0" applyNumberFormat="1" applyFill="1"/>
    <xf numFmtId="0" fontId="0" fillId="5" borderId="1" xfId="0" applyFill="1" applyBorder="1"/>
    <xf numFmtId="9" fontId="0" fillId="6" borderId="1" xfId="1" applyFont="1" applyFill="1" applyBorder="1"/>
    <xf numFmtId="9" fontId="0" fillId="7" borderId="1" xfId="1" applyFont="1" applyFill="1" applyBorder="1"/>
    <xf numFmtId="9" fontId="0" fillId="8" borderId="1" xfId="0" applyNumberFormat="1" applyFill="1" applyBorder="1"/>
    <xf numFmtId="9" fontId="0" fillId="5" borderId="1" xfId="1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colors>
    <mruColors>
      <color rgb="FF00FF00"/>
      <color rgb="FF66FFFF"/>
      <color rgb="FFFF6600"/>
      <color rgb="FFFF0000"/>
      <color rgb="FF99FF66"/>
      <color rgb="FF66FF66"/>
      <color rgb="FF800080"/>
      <color rgb="FFCC0099"/>
      <color rgb="FFFFFF00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eg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jpeg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jpeg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jpeg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jpeg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jpeg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jpeg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 sz="2400"/>
              <a:t>6. Θα φορούσατε προαιρετικά μάσκα σε</a:t>
            </a:r>
            <a:r>
              <a:rPr lang="el-GR" sz="2400" baseline="0"/>
              <a:t> </a:t>
            </a:r>
            <a:r>
              <a:rPr lang="el-GR" sz="2400"/>
              <a:t>: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Φύλλο2!$A$22</c:f>
              <c:strCache>
                <c:ptCount val="1"/>
                <c:pt idx="0">
                  <c:v>ΨΑΡΑ </c:v>
                </c:pt>
              </c:strCache>
            </c:strRef>
          </c:tx>
          <c:spPr>
            <a:solidFill>
              <a:srgbClr val="33CC3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Φύλλο2!$B$21:$F$21</c:f>
              <c:strCache>
                <c:ptCount val="5"/>
                <c:pt idx="0">
                  <c:v>Πάντα</c:v>
                </c:pt>
                <c:pt idx="1">
                  <c:v>Σχεδόν πάντα</c:v>
                </c:pt>
                <c:pt idx="2">
                  <c:v>Μερικές φορές  </c:v>
                </c:pt>
                <c:pt idx="3">
                  <c:v>Σπάνια</c:v>
                </c:pt>
                <c:pt idx="4">
                  <c:v>  Πολύ σπάνια</c:v>
                </c:pt>
              </c:strCache>
            </c:strRef>
          </c:cat>
          <c:val>
            <c:numRef>
              <c:f>Φύλλο2!$B$22:$F$22</c:f>
              <c:numCache>
                <c:formatCode>0</c:formatCode>
                <c:ptCount val="5"/>
                <c:pt idx="0">
                  <c:v>4.4444444444444446</c:v>
                </c:pt>
                <c:pt idx="1">
                  <c:v>2.2222222222222223</c:v>
                </c:pt>
                <c:pt idx="2">
                  <c:v>15.555555555555555</c:v>
                </c:pt>
                <c:pt idx="3">
                  <c:v>22.222222222222221</c:v>
                </c:pt>
                <c:pt idx="4">
                  <c:v>55.555555555555557</c:v>
                </c:pt>
              </c:numCache>
            </c:numRef>
          </c:val>
        </c:ser>
        <c:ser>
          <c:idx val="1"/>
          <c:order val="1"/>
          <c:tx>
            <c:strRef>
              <c:f>Φύλλο2!$A$23</c:f>
              <c:strCache>
                <c:ptCount val="1"/>
                <c:pt idx="0">
                  <c:v>ΠΕΙΡΑΙΑ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Φύλλο2!$B$21:$F$21</c:f>
              <c:strCache>
                <c:ptCount val="5"/>
                <c:pt idx="0">
                  <c:v>Πάντα</c:v>
                </c:pt>
                <c:pt idx="1">
                  <c:v>Σχεδόν πάντα</c:v>
                </c:pt>
                <c:pt idx="2">
                  <c:v>Μερικές φορές  </c:v>
                </c:pt>
                <c:pt idx="3">
                  <c:v>Σπάνια</c:v>
                </c:pt>
                <c:pt idx="4">
                  <c:v>  Πολύ σπάνια</c:v>
                </c:pt>
              </c:strCache>
            </c:strRef>
          </c:cat>
          <c:val>
            <c:numRef>
              <c:f>Φύλλο2!$B$23:$F$23</c:f>
              <c:numCache>
                <c:formatCode>0</c:formatCode>
                <c:ptCount val="5"/>
                <c:pt idx="0">
                  <c:v>20</c:v>
                </c:pt>
                <c:pt idx="1">
                  <c:v>28.888888888888889</c:v>
                </c:pt>
                <c:pt idx="2">
                  <c:v>35.555555555555557</c:v>
                </c:pt>
                <c:pt idx="3">
                  <c:v>8.8888888888888893</c:v>
                </c:pt>
                <c:pt idx="4">
                  <c:v>6.666666666666667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114769552"/>
        <c:axId val="2114770096"/>
        <c:axId val="0"/>
      </c:bar3DChart>
      <c:catAx>
        <c:axId val="21147695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114770096"/>
        <c:crosses val="autoZero"/>
        <c:auto val="1"/>
        <c:lblAlgn val="ctr"/>
        <c:lblOffset val="100"/>
        <c:noMultiLvlLbl val="0"/>
      </c:catAx>
      <c:valAx>
        <c:axId val="2114770096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extTo"/>
        <c:crossAx val="2114769552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200"/>
          </a:pPr>
          <a:endParaRPr lang="el-GR"/>
        </a:p>
      </c:txPr>
    </c:legend>
    <c:plotVisOnly val="1"/>
    <c:dispBlanksAs val="gap"/>
    <c:showDLblsOverMax val="0"/>
  </c:chart>
  <c:spPr>
    <a:gradFill>
      <a:gsLst>
        <a:gs pos="0">
          <a:schemeClr val="tx2">
            <a:lumMod val="60000"/>
            <a:lumOff val="4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/>
              <a:t>10. Ανησυχώ μήπως κολλήσω τον ιό </a:t>
            </a:r>
          </a:p>
        </c:rich>
      </c:tx>
      <c:overlay val="0"/>
    </c:title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Φύλλο2!$A$41</c:f>
              <c:strCache>
                <c:ptCount val="1"/>
                <c:pt idx="0">
                  <c:v>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Φύλλο2!$B$40:$G$40</c:f>
              <c:strCache>
                <c:ptCount val="6"/>
                <c:pt idx="0">
                  <c:v>Πολύ λίγο</c:v>
                </c:pt>
                <c:pt idx="1">
                  <c:v>Λίγο</c:v>
                </c:pt>
                <c:pt idx="2">
                  <c:v>Μέτρια </c:v>
                </c:pt>
                <c:pt idx="3">
                  <c:v>Πολύ </c:v>
                </c:pt>
                <c:pt idx="4">
                  <c:v>Πάρα πολύ </c:v>
                </c:pt>
                <c:pt idx="5">
                  <c:v>ΔΕΝ ΑΠΑΝΤΩ</c:v>
                </c:pt>
              </c:strCache>
            </c:strRef>
          </c:cat>
          <c:val>
            <c:numRef>
              <c:f>Φύλλο2!$B$41:$G$41</c:f>
            </c:numRef>
          </c:val>
        </c:ser>
        <c:ser>
          <c:idx val="1"/>
          <c:order val="1"/>
          <c:tx>
            <c:strRef>
              <c:f>Φύλλο2!$A$42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Φύλλο2!$B$40:$G$40</c:f>
              <c:strCache>
                <c:ptCount val="6"/>
                <c:pt idx="0">
                  <c:v>Πολύ λίγο</c:v>
                </c:pt>
                <c:pt idx="1">
                  <c:v>Λίγο</c:v>
                </c:pt>
                <c:pt idx="2">
                  <c:v>Μέτρια </c:v>
                </c:pt>
                <c:pt idx="3">
                  <c:v>Πολύ </c:v>
                </c:pt>
                <c:pt idx="4">
                  <c:v>Πάρα πολύ </c:v>
                </c:pt>
                <c:pt idx="5">
                  <c:v>ΔΕΝ ΑΠΑΝΤΩ</c:v>
                </c:pt>
              </c:strCache>
            </c:strRef>
          </c:cat>
          <c:val>
            <c:numRef>
              <c:f>Φύλλο2!$B$42:$G$42</c:f>
            </c:numRef>
          </c:val>
        </c:ser>
        <c:ser>
          <c:idx val="2"/>
          <c:order val="2"/>
          <c:tx>
            <c:strRef>
              <c:f>Φύλλο2!$A$43</c:f>
              <c:strCache>
                <c:ptCount val="1"/>
                <c:pt idx="0">
                  <c:v>ΣΗΜΕΡΑ </c:v>
                </c:pt>
              </c:strCache>
            </c:strRef>
          </c:tx>
          <c:spPr>
            <a:solidFill>
              <a:srgbClr val="99FF6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Φύλλο2!$B$40:$G$40</c:f>
              <c:strCache>
                <c:ptCount val="6"/>
                <c:pt idx="0">
                  <c:v>Πολύ λίγο</c:v>
                </c:pt>
                <c:pt idx="1">
                  <c:v>Λίγο</c:v>
                </c:pt>
                <c:pt idx="2">
                  <c:v>Μέτρια </c:v>
                </c:pt>
                <c:pt idx="3">
                  <c:v>Πολύ </c:v>
                </c:pt>
                <c:pt idx="4">
                  <c:v>Πάρα πολύ </c:v>
                </c:pt>
                <c:pt idx="5">
                  <c:v>ΔΕΝ ΑΠΑΝΤΩ</c:v>
                </c:pt>
              </c:strCache>
            </c:strRef>
          </c:cat>
          <c:val>
            <c:numRef>
              <c:f>Φύλλο2!$B$43:$G$43</c:f>
              <c:numCache>
                <c:formatCode>0%</c:formatCode>
                <c:ptCount val="6"/>
                <c:pt idx="0">
                  <c:v>0.37777777777777777</c:v>
                </c:pt>
                <c:pt idx="1">
                  <c:v>0.15555555555555556</c:v>
                </c:pt>
                <c:pt idx="2">
                  <c:v>0.26666666666666666</c:v>
                </c:pt>
                <c:pt idx="3">
                  <c:v>0.13333333333333333</c:v>
                </c:pt>
                <c:pt idx="4">
                  <c:v>6.6666666666666666E-2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Φύλλο2!$A$44</c:f>
              <c:strCache>
                <c:ptCount val="1"/>
                <c:pt idx="0">
                  <c:v>ΣΤΗ ΚΑΡΑΝΤΙΝΑ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Φύλλο2!$B$40:$G$40</c:f>
              <c:strCache>
                <c:ptCount val="6"/>
                <c:pt idx="0">
                  <c:v>Πολύ λίγο</c:v>
                </c:pt>
                <c:pt idx="1">
                  <c:v>Λίγο</c:v>
                </c:pt>
                <c:pt idx="2">
                  <c:v>Μέτρια </c:v>
                </c:pt>
                <c:pt idx="3">
                  <c:v>Πολύ </c:v>
                </c:pt>
                <c:pt idx="4">
                  <c:v>Πάρα πολύ </c:v>
                </c:pt>
                <c:pt idx="5">
                  <c:v>ΔΕΝ ΑΠΑΝΤΩ</c:v>
                </c:pt>
              </c:strCache>
            </c:strRef>
          </c:cat>
          <c:val>
            <c:numRef>
              <c:f>Φύλλο2!$B$44:$G$44</c:f>
              <c:numCache>
                <c:formatCode>0%</c:formatCode>
                <c:ptCount val="6"/>
                <c:pt idx="0">
                  <c:v>0.24444444444444444</c:v>
                </c:pt>
                <c:pt idx="1">
                  <c:v>0.2</c:v>
                </c:pt>
                <c:pt idx="2">
                  <c:v>0.17777777777777778</c:v>
                </c:pt>
                <c:pt idx="3">
                  <c:v>0.2</c:v>
                </c:pt>
                <c:pt idx="4">
                  <c:v>0.17777777777777778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114774448"/>
        <c:axId val="2114765200"/>
        <c:axId val="2114499920"/>
      </c:bar3DChart>
      <c:catAx>
        <c:axId val="21147744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l-GR"/>
          </a:p>
        </c:txPr>
        <c:crossAx val="2114765200"/>
        <c:crosses val="autoZero"/>
        <c:auto val="1"/>
        <c:lblAlgn val="ctr"/>
        <c:lblOffset val="100"/>
        <c:noMultiLvlLbl val="0"/>
      </c:catAx>
      <c:valAx>
        <c:axId val="2114765200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2114774448"/>
        <c:crosses val="autoZero"/>
        <c:crossBetween val="between"/>
      </c:valAx>
      <c:serAx>
        <c:axId val="2114499920"/>
        <c:scaling>
          <c:orientation val="minMax"/>
        </c:scaling>
        <c:delete val="1"/>
        <c:axPos val="b"/>
        <c:majorTickMark val="out"/>
        <c:minorTickMark val="none"/>
        <c:tickLblPos val="nextTo"/>
        <c:crossAx val="2114765200"/>
        <c:crosses val="autoZero"/>
      </c:serAx>
    </c:plotArea>
    <c:legend>
      <c:legendPos val="t"/>
      <c:overlay val="0"/>
      <c:txPr>
        <a:bodyPr/>
        <a:lstStyle/>
        <a:p>
          <a:pPr>
            <a:defRPr sz="1400" b="1"/>
          </a:pPr>
          <a:endParaRPr lang="el-GR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2400"/>
            </a:pPr>
            <a:r>
              <a:rPr lang="el-GR" sz="2400"/>
              <a:t>11. Ανησυχώ μήπως κολλήσει αγαπήμένο πρόσωπο</a:t>
            </a:r>
          </a:p>
        </c:rich>
      </c:tx>
      <c:overlay val="0"/>
    </c:title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8448637316561847E-2"/>
          <c:y val="0.24579582557405841"/>
          <c:w val="0.95303983228511535"/>
          <c:h val="0.66996155071289121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Φύλλο2!$A$46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Φύλλο2!$B$45:$G$45</c:f>
              <c:strCache>
                <c:ptCount val="6"/>
                <c:pt idx="0">
                  <c:v>Πολύ λίγο</c:v>
                </c:pt>
                <c:pt idx="1">
                  <c:v>Λίγο</c:v>
                </c:pt>
                <c:pt idx="2">
                  <c:v>Μέτρια </c:v>
                </c:pt>
                <c:pt idx="3">
                  <c:v>Πολύ </c:v>
                </c:pt>
                <c:pt idx="4">
                  <c:v>Πάρα πολύ </c:v>
                </c:pt>
                <c:pt idx="5">
                  <c:v>ΔΕΝ ΑΠΑΝΤΩ</c:v>
                </c:pt>
              </c:strCache>
            </c:strRef>
          </c:cat>
          <c:val>
            <c:numRef>
              <c:f>Φύλλο2!$B$46:$G$46</c:f>
            </c:numRef>
          </c:val>
        </c:ser>
        <c:ser>
          <c:idx val="1"/>
          <c:order val="1"/>
          <c:tx>
            <c:strRef>
              <c:f>Φύλλο2!$A$47</c:f>
              <c:strCache>
                <c:ptCount val="1"/>
                <c:pt idx="0">
                  <c:v>ΣΗΜΕΡΑ </c:v>
                </c:pt>
              </c:strCache>
            </c:strRef>
          </c:tx>
          <c:spPr>
            <a:solidFill>
              <a:srgbClr val="99FF6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Φύλλο2!$B$45:$G$45</c:f>
              <c:strCache>
                <c:ptCount val="6"/>
                <c:pt idx="0">
                  <c:v>Πολύ λίγο</c:v>
                </c:pt>
                <c:pt idx="1">
                  <c:v>Λίγο</c:v>
                </c:pt>
                <c:pt idx="2">
                  <c:v>Μέτρια </c:v>
                </c:pt>
                <c:pt idx="3">
                  <c:v>Πολύ </c:v>
                </c:pt>
                <c:pt idx="4">
                  <c:v>Πάρα πολύ </c:v>
                </c:pt>
                <c:pt idx="5">
                  <c:v>ΔΕΝ ΑΠΑΝΤΩ</c:v>
                </c:pt>
              </c:strCache>
            </c:strRef>
          </c:cat>
          <c:val>
            <c:numRef>
              <c:f>Φύλλο2!$B$47:$G$47</c:f>
              <c:numCache>
                <c:formatCode>0%</c:formatCode>
                <c:ptCount val="6"/>
                <c:pt idx="0">
                  <c:v>0.1111111111111111</c:v>
                </c:pt>
                <c:pt idx="1">
                  <c:v>0.1111111111111111</c:v>
                </c:pt>
                <c:pt idx="2">
                  <c:v>0.24444444444444444</c:v>
                </c:pt>
                <c:pt idx="3">
                  <c:v>0.28888888888888886</c:v>
                </c:pt>
                <c:pt idx="4">
                  <c:v>0.2</c:v>
                </c:pt>
                <c:pt idx="5">
                  <c:v>4.4444444444444446E-2</c:v>
                </c:pt>
              </c:numCache>
            </c:numRef>
          </c:val>
        </c:ser>
        <c:ser>
          <c:idx val="2"/>
          <c:order val="2"/>
          <c:tx>
            <c:strRef>
              <c:f>Φύλλο2!$A$48</c:f>
              <c:strCache>
                <c:ptCount val="1"/>
                <c:pt idx="0">
                  <c:v>ΣΤΗ ΚΑΡΑΝΤΙΝΑ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Φύλλο2!$B$45:$G$45</c:f>
              <c:strCache>
                <c:ptCount val="6"/>
                <c:pt idx="0">
                  <c:v>Πολύ λίγο</c:v>
                </c:pt>
                <c:pt idx="1">
                  <c:v>Λίγο</c:v>
                </c:pt>
                <c:pt idx="2">
                  <c:v>Μέτρια </c:v>
                </c:pt>
                <c:pt idx="3">
                  <c:v>Πολύ </c:v>
                </c:pt>
                <c:pt idx="4">
                  <c:v>Πάρα πολύ </c:v>
                </c:pt>
                <c:pt idx="5">
                  <c:v>ΔΕΝ ΑΠΑΝΤΩ</c:v>
                </c:pt>
              </c:strCache>
            </c:strRef>
          </c:cat>
          <c:val>
            <c:numRef>
              <c:f>Φύλλο2!$B$48:$G$48</c:f>
              <c:numCache>
                <c:formatCode>0%</c:formatCode>
                <c:ptCount val="6"/>
                <c:pt idx="0">
                  <c:v>6.6666666666666666E-2</c:v>
                </c:pt>
                <c:pt idx="1">
                  <c:v>8.8888888888888892E-2</c:v>
                </c:pt>
                <c:pt idx="2">
                  <c:v>0.13333333333333333</c:v>
                </c:pt>
                <c:pt idx="3">
                  <c:v>0.35555555555555557</c:v>
                </c:pt>
                <c:pt idx="4">
                  <c:v>0.33333333333333331</c:v>
                </c:pt>
                <c:pt idx="5">
                  <c:v>2.2222222222222223E-2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114771728"/>
        <c:axId val="2114773360"/>
        <c:axId val="2114503664"/>
      </c:bar3DChart>
      <c:catAx>
        <c:axId val="21147717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114773360"/>
        <c:crosses val="autoZero"/>
        <c:auto val="1"/>
        <c:lblAlgn val="ctr"/>
        <c:lblOffset val="100"/>
        <c:noMultiLvlLbl val="0"/>
      </c:catAx>
      <c:valAx>
        <c:axId val="2114773360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2114771728"/>
        <c:crosses val="autoZero"/>
        <c:crossBetween val="between"/>
      </c:valAx>
      <c:serAx>
        <c:axId val="2114503664"/>
        <c:scaling>
          <c:orientation val="minMax"/>
        </c:scaling>
        <c:delete val="1"/>
        <c:axPos val="b"/>
        <c:majorTickMark val="out"/>
        <c:minorTickMark val="none"/>
        <c:tickLblPos val="nextTo"/>
        <c:crossAx val="2114773360"/>
        <c:crosses val="autoZero"/>
      </c:serAx>
    </c:plotArea>
    <c:legend>
      <c:legendPos val="t"/>
      <c:layout>
        <c:manualLayout>
          <c:xMode val="edge"/>
          <c:yMode val="edge"/>
          <c:x val="0.3602145958170323"/>
          <c:y val="0.14658257832377419"/>
          <c:w val="0.28827466949017139"/>
          <c:h val="5.2421954913434668E-2"/>
        </c:manualLayout>
      </c:layout>
      <c:overlay val="0"/>
      <c:txPr>
        <a:bodyPr/>
        <a:lstStyle/>
        <a:p>
          <a:pPr>
            <a:defRPr sz="1200" b="1"/>
          </a:pPr>
          <a:endParaRPr lang="el-GR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 sz="2000"/>
              <a:t>12. Ανησυχώ μήπως το κολλήσω εγώ το αγαπημένο πρόσωπο </a:t>
            </a:r>
          </a:p>
        </c:rich>
      </c:tx>
      <c:overlay val="0"/>
    </c:title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Φύλλο2!$A$50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Φύλλο2!$B$49:$G$49</c:f>
              <c:strCache>
                <c:ptCount val="6"/>
                <c:pt idx="0">
                  <c:v>Πολύ λίγο</c:v>
                </c:pt>
                <c:pt idx="1">
                  <c:v>Λίγο</c:v>
                </c:pt>
                <c:pt idx="2">
                  <c:v>Μέτρια </c:v>
                </c:pt>
                <c:pt idx="3">
                  <c:v>Πολύ </c:v>
                </c:pt>
                <c:pt idx="4">
                  <c:v>Πάρα πολύ </c:v>
                </c:pt>
                <c:pt idx="5">
                  <c:v>ΔΕΝ ΑΠΑΝΤΩ</c:v>
                </c:pt>
              </c:strCache>
            </c:strRef>
          </c:cat>
          <c:val>
            <c:numRef>
              <c:f>Φύλλο2!$B$50:$G$50</c:f>
            </c:numRef>
          </c:val>
        </c:ser>
        <c:ser>
          <c:idx val="1"/>
          <c:order val="1"/>
          <c:tx>
            <c:strRef>
              <c:f>Φύλλο2!$A$51</c:f>
              <c:strCache>
                <c:ptCount val="1"/>
                <c:pt idx="0">
                  <c:v>ΣΗΜΕΡΑ </c:v>
                </c:pt>
              </c:strCache>
            </c:strRef>
          </c:tx>
          <c:spPr>
            <a:solidFill>
              <a:srgbClr val="99FF6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Φύλλο2!$B$49:$G$49</c:f>
              <c:strCache>
                <c:ptCount val="6"/>
                <c:pt idx="0">
                  <c:v>Πολύ λίγο</c:v>
                </c:pt>
                <c:pt idx="1">
                  <c:v>Λίγο</c:v>
                </c:pt>
                <c:pt idx="2">
                  <c:v>Μέτρια </c:v>
                </c:pt>
                <c:pt idx="3">
                  <c:v>Πολύ </c:v>
                </c:pt>
                <c:pt idx="4">
                  <c:v>Πάρα πολύ </c:v>
                </c:pt>
                <c:pt idx="5">
                  <c:v>ΔΕΝ ΑΠΑΝΤΩ</c:v>
                </c:pt>
              </c:strCache>
            </c:strRef>
          </c:cat>
          <c:val>
            <c:numRef>
              <c:f>Φύλλο2!$B$51:$G$51</c:f>
              <c:numCache>
                <c:formatCode>0%</c:formatCode>
                <c:ptCount val="6"/>
                <c:pt idx="0">
                  <c:v>0.17777777777777778</c:v>
                </c:pt>
                <c:pt idx="1">
                  <c:v>0.17777777777777778</c:v>
                </c:pt>
                <c:pt idx="2">
                  <c:v>0.1111111111111111</c:v>
                </c:pt>
                <c:pt idx="3">
                  <c:v>0.31111111111111112</c:v>
                </c:pt>
                <c:pt idx="4">
                  <c:v>0.22222222222222221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Φύλλο2!$A$52</c:f>
              <c:strCache>
                <c:ptCount val="1"/>
                <c:pt idx="0">
                  <c:v>ΣΤΗ ΚΑΡΑΝΤΙΝΑ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Φύλλο2!$B$49:$G$49</c:f>
              <c:strCache>
                <c:ptCount val="6"/>
                <c:pt idx="0">
                  <c:v>Πολύ λίγο</c:v>
                </c:pt>
                <c:pt idx="1">
                  <c:v>Λίγο</c:v>
                </c:pt>
                <c:pt idx="2">
                  <c:v>Μέτρια </c:v>
                </c:pt>
                <c:pt idx="3">
                  <c:v>Πολύ </c:v>
                </c:pt>
                <c:pt idx="4">
                  <c:v>Πάρα πολύ </c:v>
                </c:pt>
                <c:pt idx="5">
                  <c:v>ΔΕΝ ΑΠΑΝΤΩ</c:v>
                </c:pt>
              </c:strCache>
            </c:strRef>
          </c:cat>
          <c:val>
            <c:numRef>
              <c:f>Φύλλο2!$B$52:$G$52</c:f>
              <c:numCache>
                <c:formatCode>0%</c:formatCode>
                <c:ptCount val="6"/>
                <c:pt idx="0">
                  <c:v>0.13333333333333333</c:v>
                </c:pt>
                <c:pt idx="1">
                  <c:v>0.15555555555555556</c:v>
                </c:pt>
                <c:pt idx="2">
                  <c:v>6.6666666666666666E-2</c:v>
                </c:pt>
                <c:pt idx="3">
                  <c:v>0.26666666666666666</c:v>
                </c:pt>
                <c:pt idx="4">
                  <c:v>0.37777777777777777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114766288"/>
        <c:axId val="2114761392"/>
        <c:axId val="2114514272"/>
      </c:bar3DChart>
      <c:catAx>
        <c:axId val="21147662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l-GR"/>
          </a:p>
        </c:txPr>
        <c:crossAx val="2114761392"/>
        <c:crosses val="autoZero"/>
        <c:auto val="1"/>
        <c:lblAlgn val="ctr"/>
        <c:lblOffset val="100"/>
        <c:noMultiLvlLbl val="0"/>
      </c:catAx>
      <c:valAx>
        <c:axId val="211476139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2114766288"/>
        <c:crosses val="autoZero"/>
        <c:crossBetween val="between"/>
      </c:valAx>
      <c:serAx>
        <c:axId val="2114514272"/>
        <c:scaling>
          <c:orientation val="minMax"/>
        </c:scaling>
        <c:delete val="1"/>
        <c:axPos val="b"/>
        <c:majorTickMark val="out"/>
        <c:minorTickMark val="none"/>
        <c:tickLblPos val="nextTo"/>
        <c:crossAx val="2114761392"/>
        <c:crosses val="autoZero"/>
      </c:serAx>
    </c:plotArea>
    <c:legend>
      <c:legendPos val="t"/>
      <c:overlay val="0"/>
      <c:txPr>
        <a:bodyPr/>
        <a:lstStyle/>
        <a:p>
          <a:pPr>
            <a:defRPr sz="1200" b="1"/>
          </a:pPr>
          <a:endParaRPr lang="el-GR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/>
              <a:t>13. Ανησυχώ να μην εξαφανιστουν απολυμαντικά - χαρτικά </a:t>
            </a:r>
          </a:p>
        </c:rich>
      </c:tx>
      <c:overlay val="0"/>
    </c:title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Φύλλο2!$A$54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Φύλλο2!$B$53:$G$53</c:f>
              <c:strCache>
                <c:ptCount val="6"/>
                <c:pt idx="0">
                  <c:v>Πολύ λίγο</c:v>
                </c:pt>
                <c:pt idx="1">
                  <c:v>Λίγο</c:v>
                </c:pt>
                <c:pt idx="2">
                  <c:v>Μέτρια </c:v>
                </c:pt>
                <c:pt idx="3">
                  <c:v>Πολύ </c:v>
                </c:pt>
                <c:pt idx="4">
                  <c:v>Πάρα πολύ </c:v>
                </c:pt>
                <c:pt idx="5">
                  <c:v>ΔΕΝ ΑΠΑΝΤΩ</c:v>
                </c:pt>
              </c:strCache>
            </c:strRef>
          </c:cat>
          <c:val>
            <c:numRef>
              <c:f>Φύλλο2!$B$54:$G$54</c:f>
            </c:numRef>
          </c:val>
        </c:ser>
        <c:ser>
          <c:idx val="1"/>
          <c:order val="1"/>
          <c:tx>
            <c:strRef>
              <c:f>Φύλλο2!$A$55</c:f>
              <c:strCache>
                <c:ptCount val="1"/>
                <c:pt idx="0">
                  <c:v>ΣΗΜΕΡΑ </c:v>
                </c:pt>
              </c:strCache>
            </c:strRef>
          </c:tx>
          <c:spPr>
            <a:solidFill>
              <a:srgbClr val="99FF66"/>
            </a:solidFill>
          </c:spPr>
          <c:invertIfNegative val="0"/>
          <c:dLbls>
            <c:dLbl>
              <c:idx val="1"/>
              <c:layout>
                <c:manualLayout>
                  <c:x val="2.1372790793259381E-2"/>
                  <c:y val="5.066147026736502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Φύλλο2!$B$53:$G$53</c:f>
              <c:strCache>
                <c:ptCount val="6"/>
                <c:pt idx="0">
                  <c:v>Πολύ λίγο</c:v>
                </c:pt>
                <c:pt idx="1">
                  <c:v>Λίγο</c:v>
                </c:pt>
                <c:pt idx="2">
                  <c:v>Μέτρια </c:v>
                </c:pt>
                <c:pt idx="3">
                  <c:v>Πολύ </c:v>
                </c:pt>
                <c:pt idx="4">
                  <c:v>Πάρα πολύ </c:v>
                </c:pt>
                <c:pt idx="5">
                  <c:v>ΔΕΝ ΑΠΑΝΤΩ</c:v>
                </c:pt>
              </c:strCache>
            </c:strRef>
          </c:cat>
          <c:val>
            <c:numRef>
              <c:f>Φύλλο2!$B$55:$G$55</c:f>
              <c:numCache>
                <c:formatCode>0%</c:formatCode>
                <c:ptCount val="6"/>
                <c:pt idx="0">
                  <c:v>0.46666666666666667</c:v>
                </c:pt>
                <c:pt idx="1">
                  <c:v>0.35555555555555557</c:v>
                </c:pt>
                <c:pt idx="2">
                  <c:v>6.6666666666666666E-2</c:v>
                </c:pt>
                <c:pt idx="3">
                  <c:v>8.8888888888888892E-2</c:v>
                </c:pt>
                <c:pt idx="4">
                  <c:v>0</c:v>
                </c:pt>
                <c:pt idx="5">
                  <c:v>2.2222222222222223E-2</c:v>
                </c:pt>
              </c:numCache>
            </c:numRef>
          </c:val>
        </c:ser>
        <c:ser>
          <c:idx val="2"/>
          <c:order val="2"/>
          <c:tx>
            <c:strRef>
              <c:f>Φύλλο2!$A$56</c:f>
              <c:strCache>
                <c:ptCount val="1"/>
                <c:pt idx="0">
                  <c:v>ΣΤΗ ΚΑΡΑΝΤΙΝΑ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dLbls>
            <c:dLbl>
              <c:idx val="0"/>
              <c:layout>
                <c:manualLayout>
                  <c:x val="1.150842581175503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13727907932593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4796547472256474E-2"/>
                  <c:y val="5.52676969232647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Φύλλο2!$B$53:$G$53</c:f>
              <c:strCache>
                <c:ptCount val="6"/>
                <c:pt idx="0">
                  <c:v>Πολύ λίγο</c:v>
                </c:pt>
                <c:pt idx="1">
                  <c:v>Λίγο</c:v>
                </c:pt>
                <c:pt idx="2">
                  <c:v>Μέτρια </c:v>
                </c:pt>
                <c:pt idx="3">
                  <c:v>Πολύ </c:v>
                </c:pt>
                <c:pt idx="4">
                  <c:v>Πάρα πολύ </c:v>
                </c:pt>
                <c:pt idx="5">
                  <c:v>ΔΕΝ ΑΠΑΝΤΩ</c:v>
                </c:pt>
              </c:strCache>
            </c:strRef>
          </c:cat>
          <c:val>
            <c:numRef>
              <c:f>Φύλλο2!$B$56:$G$56</c:f>
              <c:numCache>
                <c:formatCode>0%</c:formatCode>
                <c:ptCount val="6"/>
                <c:pt idx="0">
                  <c:v>0.37777777777777777</c:v>
                </c:pt>
                <c:pt idx="1">
                  <c:v>0.26666666666666666</c:v>
                </c:pt>
                <c:pt idx="2">
                  <c:v>0.2</c:v>
                </c:pt>
                <c:pt idx="3">
                  <c:v>8.8888888888888892E-2</c:v>
                </c:pt>
                <c:pt idx="4">
                  <c:v>6.6666666666666666E-2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114774992"/>
        <c:axId val="2114766832"/>
        <c:axId val="2114501792"/>
      </c:bar3DChart>
      <c:catAx>
        <c:axId val="2114774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l-GR"/>
          </a:p>
        </c:txPr>
        <c:crossAx val="2114766832"/>
        <c:crosses val="autoZero"/>
        <c:auto val="1"/>
        <c:lblAlgn val="ctr"/>
        <c:lblOffset val="100"/>
        <c:noMultiLvlLbl val="0"/>
      </c:catAx>
      <c:valAx>
        <c:axId val="211476683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2114774992"/>
        <c:crosses val="autoZero"/>
        <c:crossBetween val="between"/>
      </c:valAx>
      <c:serAx>
        <c:axId val="2114501792"/>
        <c:scaling>
          <c:orientation val="minMax"/>
        </c:scaling>
        <c:delete val="1"/>
        <c:axPos val="b"/>
        <c:majorTickMark val="out"/>
        <c:minorTickMark val="none"/>
        <c:tickLblPos val="nextTo"/>
        <c:crossAx val="2114766832"/>
        <c:crosses val="autoZero"/>
      </c:serAx>
    </c:plotArea>
    <c:legend>
      <c:legendPos val="t"/>
      <c:overlay val="0"/>
      <c:txPr>
        <a:bodyPr/>
        <a:lstStyle/>
        <a:p>
          <a:pPr>
            <a:defRPr sz="1200" b="1"/>
          </a:pPr>
          <a:endParaRPr lang="el-GR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 sz="1800" b="1" i="0" u="none" strike="noStrike" baseline="0">
                <a:effectLst/>
              </a:rPr>
              <a:t>14. Ανησυχώ μήπως εξαντληθούν τα τρόφιμα </a:t>
            </a:r>
            <a:r>
              <a:rPr lang="el-GR" sz="1800" b="1" i="0" u="none" strike="noStrike" baseline="0"/>
              <a:t> </a:t>
            </a:r>
            <a:endParaRPr lang="el-GR"/>
          </a:p>
        </c:rich>
      </c:tx>
      <c:overlay val="0"/>
    </c:title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Φύλλο2!$A$58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Φύλλο2!$B$57:$G$57</c:f>
              <c:strCache>
                <c:ptCount val="6"/>
                <c:pt idx="0">
                  <c:v>Πολύ λίγο</c:v>
                </c:pt>
                <c:pt idx="1">
                  <c:v>Λίγο</c:v>
                </c:pt>
                <c:pt idx="2">
                  <c:v>Μέτρια </c:v>
                </c:pt>
                <c:pt idx="3">
                  <c:v>Πολύ </c:v>
                </c:pt>
                <c:pt idx="4">
                  <c:v>Πάρα πολύ </c:v>
                </c:pt>
                <c:pt idx="5">
                  <c:v>ΔΕΝ ΑΠΑΝΤΩ</c:v>
                </c:pt>
              </c:strCache>
            </c:strRef>
          </c:cat>
          <c:val>
            <c:numRef>
              <c:f>Φύλλο2!$B$58:$G$58</c:f>
            </c:numRef>
          </c:val>
        </c:ser>
        <c:ser>
          <c:idx val="1"/>
          <c:order val="1"/>
          <c:tx>
            <c:strRef>
              <c:f>Φύλλο2!$A$59</c:f>
              <c:strCache>
                <c:ptCount val="1"/>
                <c:pt idx="0">
                  <c:v>ΣΗΜΕΡΑ </c:v>
                </c:pt>
              </c:strCache>
            </c:strRef>
          </c:tx>
          <c:spPr>
            <a:solidFill>
              <a:srgbClr val="99FF6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Φύλλο2!$B$57:$G$57</c:f>
              <c:strCache>
                <c:ptCount val="6"/>
                <c:pt idx="0">
                  <c:v>Πολύ λίγο</c:v>
                </c:pt>
                <c:pt idx="1">
                  <c:v>Λίγο</c:v>
                </c:pt>
                <c:pt idx="2">
                  <c:v>Μέτρια </c:v>
                </c:pt>
                <c:pt idx="3">
                  <c:v>Πολύ </c:v>
                </c:pt>
                <c:pt idx="4">
                  <c:v>Πάρα πολύ </c:v>
                </c:pt>
                <c:pt idx="5">
                  <c:v>ΔΕΝ ΑΠΑΝΤΩ</c:v>
                </c:pt>
              </c:strCache>
            </c:strRef>
          </c:cat>
          <c:val>
            <c:numRef>
              <c:f>Φύλλο2!$B$59:$G$59</c:f>
              <c:numCache>
                <c:formatCode>0%</c:formatCode>
                <c:ptCount val="6"/>
                <c:pt idx="0">
                  <c:v>0.48888888888888887</c:v>
                </c:pt>
                <c:pt idx="1">
                  <c:v>0.33333333333333331</c:v>
                </c:pt>
                <c:pt idx="2">
                  <c:v>8.8888888888888892E-2</c:v>
                </c:pt>
                <c:pt idx="3">
                  <c:v>8.8888888888888892E-2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Φύλλο2!$A$60</c:f>
              <c:strCache>
                <c:ptCount val="1"/>
                <c:pt idx="0">
                  <c:v>ΣΤΗ ΚΑΡΑΝΤΙΝΑ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Φύλλο2!$B$57:$G$57</c:f>
              <c:strCache>
                <c:ptCount val="6"/>
                <c:pt idx="0">
                  <c:v>Πολύ λίγο</c:v>
                </c:pt>
                <c:pt idx="1">
                  <c:v>Λίγο</c:v>
                </c:pt>
                <c:pt idx="2">
                  <c:v>Μέτρια </c:v>
                </c:pt>
                <c:pt idx="3">
                  <c:v>Πολύ </c:v>
                </c:pt>
                <c:pt idx="4">
                  <c:v>Πάρα πολύ </c:v>
                </c:pt>
                <c:pt idx="5">
                  <c:v>ΔΕΝ ΑΠΑΝΤΩ</c:v>
                </c:pt>
              </c:strCache>
            </c:strRef>
          </c:cat>
          <c:val>
            <c:numRef>
              <c:f>Φύλλο2!$B$60:$G$60</c:f>
              <c:numCache>
                <c:formatCode>0%</c:formatCode>
                <c:ptCount val="6"/>
                <c:pt idx="0">
                  <c:v>0.33333333333333331</c:v>
                </c:pt>
                <c:pt idx="1">
                  <c:v>0.28888888888888886</c:v>
                </c:pt>
                <c:pt idx="2">
                  <c:v>0.13333333333333333</c:v>
                </c:pt>
                <c:pt idx="3">
                  <c:v>0.15555555555555556</c:v>
                </c:pt>
                <c:pt idx="4">
                  <c:v>8.8888888888888892E-2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114773904"/>
        <c:axId val="2073452720"/>
        <c:axId val="2114506160"/>
      </c:bar3DChart>
      <c:catAx>
        <c:axId val="2114773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l-GR"/>
          </a:p>
        </c:txPr>
        <c:crossAx val="2073452720"/>
        <c:crosses val="autoZero"/>
        <c:auto val="1"/>
        <c:lblAlgn val="ctr"/>
        <c:lblOffset val="100"/>
        <c:noMultiLvlLbl val="0"/>
      </c:catAx>
      <c:valAx>
        <c:axId val="207345272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2114773904"/>
        <c:crosses val="autoZero"/>
        <c:crossBetween val="between"/>
      </c:valAx>
      <c:serAx>
        <c:axId val="2114506160"/>
        <c:scaling>
          <c:orientation val="minMax"/>
        </c:scaling>
        <c:delete val="1"/>
        <c:axPos val="b"/>
        <c:majorTickMark val="out"/>
        <c:minorTickMark val="none"/>
        <c:tickLblPos val="nextTo"/>
        <c:crossAx val="2073452720"/>
        <c:crosses val="autoZero"/>
      </c:serAx>
    </c:plotArea>
    <c:legend>
      <c:legendPos val="t"/>
      <c:overlay val="0"/>
      <c:txPr>
        <a:bodyPr/>
        <a:lstStyle/>
        <a:p>
          <a:pPr>
            <a:defRPr sz="1200" b="1"/>
          </a:pPr>
          <a:endParaRPr lang="el-GR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/>
              <a:t>15. Ανησυχώ για τα οικονομικά μου </a:t>
            </a:r>
          </a:p>
        </c:rich>
      </c:tx>
      <c:overlay val="0"/>
    </c:title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Φύλλο2!$A$62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Φύλλο2!$B$61:$G$61</c:f>
              <c:strCache>
                <c:ptCount val="6"/>
                <c:pt idx="0">
                  <c:v>Πολύ λίγο</c:v>
                </c:pt>
                <c:pt idx="1">
                  <c:v>Λίγο</c:v>
                </c:pt>
                <c:pt idx="2">
                  <c:v>Μέτρια </c:v>
                </c:pt>
                <c:pt idx="3">
                  <c:v>Πολύ </c:v>
                </c:pt>
                <c:pt idx="4">
                  <c:v>Πάρα πολύ </c:v>
                </c:pt>
                <c:pt idx="5">
                  <c:v>ΔΕΝ ΑΠΑΝΤΩ</c:v>
                </c:pt>
              </c:strCache>
            </c:strRef>
          </c:cat>
          <c:val>
            <c:numRef>
              <c:f>Φύλλο2!$B$62:$G$62</c:f>
            </c:numRef>
          </c:val>
        </c:ser>
        <c:ser>
          <c:idx val="1"/>
          <c:order val="1"/>
          <c:tx>
            <c:strRef>
              <c:f>Φύλλο2!$A$63</c:f>
              <c:strCache>
                <c:ptCount val="1"/>
                <c:pt idx="0">
                  <c:v>ΣΗΜΕΡΑ </c:v>
                </c:pt>
              </c:strCache>
            </c:strRef>
          </c:tx>
          <c:spPr>
            <a:solidFill>
              <a:srgbClr val="99FF6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Φύλλο2!$B$61:$G$61</c:f>
              <c:strCache>
                <c:ptCount val="6"/>
                <c:pt idx="0">
                  <c:v>Πολύ λίγο</c:v>
                </c:pt>
                <c:pt idx="1">
                  <c:v>Λίγο</c:v>
                </c:pt>
                <c:pt idx="2">
                  <c:v>Μέτρια </c:v>
                </c:pt>
                <c:pt idx="3">
                  <c:v>Πολύ </c:v>
                </c:pt>
                <c:pt idx="4">
                  <c:v>Πάρα πολύ </c:v>
                </c:pt>
                <c:pt idx="5">
                  <c:v>ΔΕΝ ΑΠΑΝΤΩ</c:v>
                </c:pt>
              </c:strCache>
            </c:strRef>
          </c:cat>
          <c:val>
            <c:numRef>
              <c:f>Φύλλο2!$B$63:$G$63</c:f>
              <c:numCache>
                <c:formatCode>0%</c:formatCode>
                <c:ptCount val="6"/>
                <c:pt idx="0">
                  <c:v>8.8888888888888892E-2</c:v>
                </c:pt>
                <c:pt idx="1">
                  <c:v>0.22222222222222221</c:v>
                </c:pt>
                <c:pt idx="2">
                  <c:v>0.33333333333333331</c:v>
                </c:pt>
                <c:pt idx="3">
                  <c:v>0.22222222222222221</c:v>
                </c:pt>
                <c:pt idx="4">
                  <c:v>0.13333333333333333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Φύλλο2!$A$64</c:f>
              <c:strCache>
                <c:ptCount val="1"/>
                <c:pt idx="0">
                  <c:v>ΣΤΗ ΚΑΡΑΝΤΙΝΑ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Φύλλο2!$B$61:$G$61</c:f>
              <c:strCache>
                <c:ptCount val="6"/>
                <c:pt idx="0">
                  <c:v>Πολύ λίγο</c:v>
                </c:pt>
                <c:pt idx="1">
                  <c:v>Λίγο</c:v>
                </c:pt>
                <c:pt idx="2">
                  <c:v>Μέτρια </c:v>
                </c:pt>
                <c:pt idx="3">
                  <c:v>Πολύ </c:v>
                </c:pt>
                <c:pt idx="4">
                  <c:v>Πάρα πολύ </c:v>
                </c:pt>
                <c:pt idx="5">
                  <c:v>ΔΕΝ ΑΠΑΝΤΩ</c:v>
                </c:pt>
              </c:strCache>
            </c:strRef>
          </c:cat>
          <c:val>
            <c:numRef>
              <c:f>Φύλλο2!$B$64:$G$64</c:f>
              <c:numCache>
                <c:formatCode>0%</c:formatCode>
                <c:ptCount val="6"/>
                <c:pt idx="0">
                  <c:v>0.1111111111111111</c:v>
                </c:pt>
                <c:pt idx="1">
                  <c:v>0.22222222222222221</c:v>
                </c:pt>
                <c:pt idx="2">
                  <c:v>0.22222222222222221</c:v>
                </c:pt>
                <c:pt idx="3">
                  <c:v>0.22222222222222221</c:v>
                </c:pt>
                <c:pt idx="4">
                  <c:v>0.2</c:v>
                </c:pt>
                <c:pt idx="5">
                  <c:v>2.2222222222222223E-2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073454896"/>
        <c:axId val="2073455984"/>
        <c:axId val="2114513648"/>
      </c:bar3DChart>
      <c:catAx>
        <c:axId val="20734548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73455984"/>
        <c:crosses val="autoZero"/>
        <c:auto val="1"/>
        <c:lblAlgn val="ctr"/>
        <c:lblOffset val="100"/>
        <c:noMultiLvlLbl val="0"/>
      </c:catAx>
      <c:valAx>
        <c:axId val="207345598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2073454896"/>
        <c:crosses val="autoZero"/>
        <c:crossBetween val="between"/>
      </c:valAx>
      <c:serAx>
        <c:axId val="2114513648"/>
        <c:scaling>
          <c:orientation val="minMax"/>
        </c:scaling>
        <c:delete val="1"/>
        <c:axPos val="b"/>
        <c:majorTickMark val="out"/>
        <c:minorTickMark val="none"/>
        <c:tickLblPos val="nextTo"/>
        <c:crossAx val="2073455984"/>
        <c:crosses val="autoZero"/>
      </c:serAx>
    </c:plotArea>
    <c:legend>
      <c:legendPos val="t"/>
      <c:overlay val="0"/>
      <c:txPr>
        <a:bodyPr/>
        <a:lstStyle/>
        <a:p>
          <a:pPr>
            <a:defRPr sz="1200" b="1"/>
          </a:pPr>
          <a:endParaRPr lang="el-GR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/>
              <a:t>16. Ανησυχώ μήπως υπάρξει πτώση της εθνικής οικονομίας </a:t>
            </a:r>
          </a:p>
        </c:rich>
      </c:tx>
      <c:overlay val="0"/>
    </c:title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Φύλλο2!$A$66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Φύλλο2!$B$65:$G$65</c:f>
              <c:strCache>
                <c:ptCount val="6"/>
                <c:pt idx="0">
                  <c:v>Πολύ λίγο</c:v>
                </c:pt>
                <c:pt idx="1">
                  <c:v>Λίγο</c:v>
                </c:pt>
                <c:pt idx="2">
                  <c:v>Μέτρια </c:v>
                </c:pt>
                <c:pt idx="3">
                  <c:v>Πολύ </c:v>
                </c:pt>
                <c:pt idx="4">
                  <c:v>Πάρα πολύ </c:v>
                </c:pt>
                <c:pt idx="5">
                  <c:v>ΔΕΝ ΑΠΑΝΤΩ</c:v>
                </c:pt>
              </c:strCache>
            </c:strRef>
          </c:cat>
          <c:val>
            <c:numRef>
              <c:f>Φύλλο2!$B$66:$G$66</c:f>
            </c:numRef>
          </c:val>
        </c:ser>
        <c:ser>
          <c:idx val="1"/>
          <c:order val="1"/>
          <c:tx>
            <c:strRef>
              <c:f>Φύλλο2!$A$67</c:f>
              <c:strCache>
                <c:ptCount val="1"/>
                <c:pt idx="0">
                  <c:v>ΣΗΜΕΡΑ </c:v>
                </c:pt>
              </c:strCache>
            </c:strRef>
          </c:tx>
          <c:spPr>
            <a:solidFill>
              <a:srgbClr val="99FF6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Φύλλο2!$B$65:$G$65</c:f>
              <c:strCache>
                <c:ptCount val="6"/>
                <c:pt idx="0">
                  <c:v>Πολύ λίγο</c:v>
                </c:pt>
                <c:pt idx="1">
                  <c:v>Λίγο</c:v>
                </c:pt>
                <c:pt idx="2">
                  <c:v>Μέτρια </c:v>
                </c:pt>
                <c:pt idx="3">
                  <c:v>Πολύ </c:v>
                </c:pt>
                <c:pt idx="4">
                  <c:v>Πάρα πολύ </c:v>
                </c:pt>
                <c:pt idx="5">
                  <c:v>ΔΕΝ ΑΠΑΝΤΩ</c:v>
                </c:pt>
              </c:strCache>
            </c:strRef>
          </c:cat>
          <c:val>
            <c:numRef>
              <c:f>Φύλλο2!$B$67:$G$67</c:f>
              <c:numCache>
                <c:formatCode>0%</c:formatCode>
                <c:ptCount val="6"/>
                <c:pt idx="0">
                  <c:v>2.2222222222222223E-2</c:v>
                </c:pt>
                <c:pt idx="1">
                  <c:v>0.1111111111111111</c:v>
                </c:pt>
                <c:pt idx="2">
                  <c:v>8.8888888888888892E-2</c:v>
                </c:pt>
                <c:pt idx="3">
                  <c:v>0.33333333333333331</c:v>
                </c:pt>
                <c:pt idx="4">
                  <c:v>0.4</c:v>
                </c:pt>
                <c:pt idx="5">
                  <c:v>4.4444444444444446E-2</c:v>
                </c:pt>
              </c:numCache>
            </c:numRef>
          </c:val>
        </c:ser>
        <c:ser>
          <c:idx val="2"/>
          <c:order val="2"/>
          <c:tx>
            <c:strRef>
              <c:f>Φύλλο2!$A$68</c:f>
              <c:strCache>
                <c:ptCount val="1"/>
                <c:pt idx="0">
                  <c:v>ΣΤΗ ΚΑΡΑΝΤΙΝΑ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Φύλλο2!$B$65:$G$65</c:f>
              <c:strCache>
                <c:ptCount val="6"/>
                <c:pt idx="0">
                  <c:v>Πολύ λίγο</c:v>
                </c:pt>
                <c:pt idx="1">
                  <c:v>Λίγο</c:v>
                </c:pt>
                <c:pt idx="2">
                  <c:v>Μέτρια </c:v>
                </c:pt>
                <c:pt idx="3">
                  <c:v>Πολύ </c:v>
                </c:pt>
                <c:pt idx="4">
                  <c:v>Πάρα πολύ </c:v>
                </c:pt>
                <c:pt idx="5">
                  <c:v>ΔΕΝ ΑΠΑΝΤΩ</c:v>
                </c:pt>
              </c:strCache>
            </c:strRef>
          </c:cat>
          <c:val>
            <c:numRef>
              <c:f>Φύλλο2!$B$68:$G$68</c:f>
              <c:numCache>
                <c:formatCode>0%</c:formatCode>
                <c:ptCount val="6"/>
                <c:pt idx="0">
                  <c:v>2.2222222222222223E-2</c:v>
                </c:pt>
                <c:pt idx="1">
                  <c:v>8.8888888888888892E-2</c:v>
                </c:pt>
                <c:pt idx="2">
                  <c:v>8.8888888888888892E-2</c:v>
                </c:pt>
                <c:pt idx="3">
                  <c:v>0.33333333333333331</c:v>
                </c:pt>
                <c:pt idx="4">
                  <c:v>0.44444444444444442</c:v>
                </c:pt>
                <c:pt idx="5">
                  <c:v>2.2222222222222223E-2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073448368"/>
        <c:axId val="2073453264"/>
        <c:axId val="2114504288"/>
      </c:bar3DChart>
      <c:catAx>
        <c:axId val="20734483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l-GR"/>
          </a:p>
        </c:txPr>
        <c:crossAx val="2073453264"/>
        <c:crosses val="autoZero"/>
        <c:auto val="1"/>
        <c:lblAlgn val="ctr"/>
        <c:lblOffset val="100"/>
        <c:noMultiLvlLbl val="0"/>
      </c:catAx>
      <c:valAx>
        <c:axId val="207345326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2073448368"/>
        <c:crosses val="autoZero"/>
        <c:crossBetween val="between"/>
      </c:valAx>
      <c:serAx>
        <c:axId val="2114504288"/>
        <c:scaling>
          <c:orientation val="minMax"/>
        </c:scaling>
        <c:delete val="1"/>
        <c:axPos val="b"/>
        <c:majorTickMark val="out"/>
        <c:minorTickMark val="none"/>
        <c:tickLblPos val="nextTo"/>
        <c:crossAx val="2073453264"/>
        <c:crosses val="autoZero"/>
      </c:serAx>
    </c:plotArea>
    <c:legend>
      <c:legendPos val="t"/>
      <c:overlay val="0"/>
      <c:txPr>
        <a:bodyPr/>
        <a:lstStyle/>
        <a:p>
          <a:pPr>
            <a:defRPr sz="1200" b="1"/>
          </a:pPr>
          <a:endParaRPr lang="el-GR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 sz="2400"/>
              <a:t>17. Ανησυχώ μήπως χάσω την εργασία μου</a:t>
            </a:r>
          </a:p>
        </c:rich>
      </c:tx>
      <c:overlay val="0"/>
    </c:title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Φύλλο2!$A$70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Φύλλο2!$B$69:$G$69</c:f>
              <c:strCache>
                <c:ptCount val="6"/>
                <c:pt idx="0">
                  <c:v>Πολύ λίγο</c:v>
                </c:pt>
                <c:pt idx="1">
                  <c:v>Λίγο</c:v>
                </c:pt>
                <c:pt idx="2">
                  <c:v>Μέτρια </c:v>
                </c:pt>
                <c:pt idx="3">
                  <c:v>Πολύ </c:v>
                </c:pt>
                <c:pt idx="4">
                  <c:v>Πάρα πολύ </c:v>
                </c:pt>
                <c:pt idx="5">
                  <c:v>ΔΕΝ ΑΠΑΝΤΩ</c:v>
                </c:pt>
              </c:strCache>
            </c:strRef>
          </c:cat>
          <c:val>
            <c:numRef>
              <c:f>Φύλλο2!$B$70:$G$70</c:f>
            </c:numRef>
          </c:val>
        </c:ser>
        <c:ser>
          <c:idx val="1"/>
          <c:order val="1"/>
          <c:tx>
            <c:strRef>
              <c:f>Φύλλο2!$A$71</c:f>
              <c:strCache>
                <c:ptCount val="1"/>
                <c:pt idx="0">
                  <c:v>ΣΗΜΕΡΑ </c:v>
                </c:pt>
              </c:strCache>
            </c:strRef>
          </c:tx>
          <c:spPr>
            <a:solidFill>
              <a:srgbClr val="99FF66"/>
            </a:solidFill>
          </c:spPr>
          <c:invertIfNegative val="0"/>
          <c:dLbls>
            <c:dLbl>
              <c:idx val="1"/>
              <c:layout>
                <c:manualLayout>
                  <c:x val="2.170963364993215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Φύλλο2!$B$69:$G$69</c:f>
              <c:strCache>
                <c:ptCount val="6"/>
                <c:pt idx="0">
                  <c:v>Πολύ λίγο</c:v>
                </c:pt>
                <c:pt idx="1">
                  <c:v>Λίγο</c:v>
                </c:pt>
                <c:pt idx="2">
                  <c:v>Μέτρια </c:v>
                </c:pt>
                <c:pt idx="3">
                  <c:v>Πολύ </c:v>
                </c:pt>
                <c:pt idx="4">
                  <c:v>Πάρα πολύ </c:v>
                </c:pt>
                <c:pt idx="5">
                  <c:v>ΔΕΝ ΑΠΑΝΤΩ</c:v>
                </c:pt>
              </c:strCache>
            </c:strRef>
          </c:cat>
          <c:val>
            <c:numRef>
              <c:f>Φύλλο2!$B$71:$G$71</c:f>
              <c:numCache>
                <c:formatCode>0%</c:formatCode>
                <c:ptCount val="6"/>
                <c:pt idx="0">
                  <c:v>0.31111111111111112</c:v>
                </c:pt>
                <c:pt idx="1">
                  <c:v>0.17777777777777778</c:v>
                </c:pt>
                <c:pt idx="2">
                  <c:v>0.22222222222222221</c:v>
                </c:pt>
                <c:pt idx="3">
                  <c:v>0.17777777777777778</c:v>
                </c:pt>
                <c:pt idx="4">
                  <c:v>8.8888888888888892E-2</c:v>
                </c:pt>
                <c:pt idx="5">
                  <c:v>2.2222222222222223E-2</c:v>
                </c:pt>
              </c:numCache>
            </c:numRef>
          </c:val>
        </c:ser>
        <c:ser>
          <c:idx val="2"/>
          <c:order val="2"/>
          <c:tx>
            <c:strRef>
              <c:f>Φύλλο2!$A$72</c:f>
              <c:strCache>
                <c:ptCount val="1"/>
                <c:pt idx="0">
                  <c:v>ΣΤΗ ΚΑΡΑΝΤΙΝΑ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dLbls>
            <c:dLbl>
              <c:idx val="1"/>
              <c:layout>
                <c:manualLayout>
                  <c:x val="1.085481682496607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8091361374943465E-2"/>
                  <c:y val="5.331332445975720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0456806874717327E-3"/>
                  <c:y val="-5.331332445975720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Φύλλο2!$B$69:$G$69</c:f>
              <c:strCache>
                <c:ptCount val="6"/>
                <c:pt idx="0">
                  <c:v>Πολύ λίγο</c:v>
                </c:pt>
                <c:pt idx="1">
                  <c:v>Λίγο</c:v>
                </c:pt>
                <c:pt idx="2">
                  <c:v>Μέτρια </c:v>
                </c:pt>
                <c:pt idx="3">
                  <c:v>Πολύ </c:v>
                </c:pt>
                <c:pt idx="4">
                  <c:v>Πάρα πολύ </c:v>
                </c:pt>
                <c:pt idx="5">
                  <c:v>ΔΕΝ ΑΠΑΝΤΩ</c:v>
                </c:pt>
              </c:strCache>
            </c:strRef>
          </c:cat>
          <c:val>
            <c:numRef>
              <c:f>Φύλλο2!$B$72:$G$72</c:f>
              <c:numCache>
                <c:formatCode>0%</c:formatCode>
                <c:ptCount val="6"/>
                <c:pt idx="0">
                  <c:v>0.33333333333333331</c:v>
                </c:pt>
                <c:pt idx="1">
                  <c:v>0.13333333333333333</c:v>
                </c:pt>
                <c:pt idx="2">
                  <c:v>0.15555555555555556</c:v>
                </c:pt>
                <c:pt idx="3">
                  <c:v>0.15555555555555556</c:v>
                </c:pt>
                <c:pt idx="4">
                  <c:v>0.2</c:v>
                </c:pt>
                <c:pt idx="5">
                  <c:v>2.2222222222222223E-2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073461968"/>
        <c:axId val="2073462512"/>
        <c:axId val="2114509280"/>
      </c:bar3DChart>
      <c:catAx>
        <c:axId val="20734619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l-GR"/>
          </a:p>
        </c:txPr>
        <c:crossAx val="2073462512"/>
        <c:crosses val="autoZero"/>
        <c:auto val="1"/>
        <c:lblAlgn val="ctr"/>
        <c:lblOffset val="100"/>
        <c:noMultiLvlLbl val="0"/>
      </c:catAx>
      <c:valAx>
        <c:axId val="207346251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2073461968"/>
        <c:crosses val="autoZero"/>
        <c:crossBetween val="between"/>
      </c:valAx>
      <c:serAx>
        <c:axId val="2114509280"/>
        <c:scaling>
          <c:orientation val="minMax"/>
        </c:scaling>
        <c:delete val="1"/>
        <c:axPos val="b"/>
        <c:majorTickMark val="out"/>
        <c:minorTickMark val="none"/>
        <c:tickLblPos val="nextTo"/>
        <c:crossAx val="2073462512"/>
        <c:crosses val="autoZero"/>
      </c:serAx>
    </c:plotArea>
    <c:legend>
      <c:legendPos val="t"/>
      <c:overlay val="0"/>
      <c:txPr>
        <a:bodyPr/>
        <a:lstStyle/>
        <a:p>
          <a:pPr>
            <a:defRPr sz="1400" b="1"/>
          </a:pPr>
          <a:endParaRPr lang="el-GR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l-GR" sz="2000"/>
              <a:t>18. Ανησυχώ μήπως χάσω τα ατομικά μου δικαιώματα </a:t>
            </a:r>
          </a:p>
        </c:rich>
      </c:tx>
      <c:overlay val="0"/>
    </c:title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Φύλλο2!$A$74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Φύλλο2!$B$73:$G$73</c:f>
              <c:strCache>
                <c:ptCount val="6"/>
                <c:pt idx="0">
                  <c:v>Πολύ λίγο</c:v>
                </c:pt>
                <c:pt idx="1">
                  <c:v>Λίγο</c:v>
                </c:pt>
                <c:pt idx="2">
                  <c:v>Μέτρια </c:v>
                </c:pt>
                <c:pt idx="3">
                  <c:v>Πολύ </c:v>
                </c:pt>
                <c:pt idx="4">
                  <c:v>Πάρα πολύ </c:v>
                </c:pt>
                <c:pt idx="5">
                  <c:v>ΔΕΝ ΑΠΑΝΤΩ</c:v>
                </c:pt>
              </c:strCache>
            </c:strRef>
          </c:cat>
          <c:val>
            <c:numRef>
              <c:f>Φύλλο2!$B$74:$G$74</c:f>
            </c:numRef>
          </c:val>
        </c:ser>
        <c:ser>
          <c:idx val="1"/>
          <c:order val="1"/>
          <c:tx>
            <c:strRef>
              <c:f>Φύλλο2!$A$75</c:f>
              <c:strCache>
                <c:ptCount val="1"/>
                <c:pt idx="0">
                  <c:v>ΣΗΜΕΡΑ </c:v>
                </c:pt>
              </c:strCache>
            </c:strRef>
          </c:tx>
          <c:spPr>
            <a:solidFill>
              <a:srgbClr val="99FF6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Φύλλο2!$B$73:$G$73</c:f>
              <c:strCache>
                <c:ptCount val="6"/>
                <c:pt idx="0">
                  <c:v>Πολύ λίγο</c:v>
                </c:pt>
                <c:pt idx="1">
                  <c:v>Λίγο</c:v>
                </c:pt>
                <c:pt idx="2">
                  <c:v>Μέτρια </c:v>
                </c:pt>
                <c:pt idx="3">
                  <c:v>Πολύ </c:v>
                </c:pt>
                <c:pt idx="4">
                  <c:v>Πάρα πολύ </c:v>
                </c:pt>
                <c:pt idx="5">
                  <c:v>ΔΕΝ ΑΠΑΝΤΩ</c:v>
                </c:pt>
              </c:strCache>
            </c:strRef>
          </c:cat>
          <c:val>
            <c:numRef>
              <c:f>Φύλλο2!$B$75:$G$75</c:f>
              <c:numCache>
                <c:formatCode>0%</c:formatCode>
                <c:ptCount val="6"/>
                <c:pt idx="0">
                  <c:v>0.24444444444444444</c:v>
                </c:pt>
                <c:pt idx="1">
                  <c:v>0.15555555555555556</c:v>
                </c:pt>
                <c:pt idx="2">
                  <c:v>0.24444444444444444</c:v>
                </c:pt>
                <c:pt idx="3">
                  <c:v>0.15555555555555556</c:v>
                </c:pt>
                <c:pt idx="4">
                  <c:v>0.15555555555555556</c:v>
                </c:pt>
                <c:pt idx="5">
                  <c:v>4.4444444444444446E-2</c:v>
                </c:pt>
              </c:numCache>
            </c:numRef>
          </c:val>
        </c:ser>
        <c:ser>
          <c:idx val="2"/>
          <c:order val="2"/>
          <c:tx>
            <c:strRef>
              <c:f>Φύλλο2!$A$76</c:f>
              <c:strCache>
                <c:ptCount val="1"/>
                <c:pt idx="0">
                  <c:v>ΣΤΗ ΚΑΡΑΝΤΙΝΑ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Φύλλο2!$B$73:$G$73</c:f>
              <c:strCache>
                <c:ptCount val="6"/>
                <c:pt idx="0">
                  <c:v>Πολύ λίγο</c:v>
                </c:pt>
                <c:pt idx="1">
                  <c:v>Λίγο</c:v>
                </c:pt>
                <c:pt idx="2">
                  <c:v>Μέτρια </c:v>
                </c:pt>
                <c:pt idx="3">
                  <c:v>Πολύ </c:v>
                </c:pt>
                <c:pt idx="4">
                  <c:v>Πάρα πολύ </c:v>
                </c:pt>
                <c:pt idx="5">
                  <c:v>ΔΕΝ ΑΠΑΝΤΩ</c:v>
                </c:pt>
              </c:strCache>
            </c:strRef>
          </c:cat>
          <c:val>
            <c:numRef>
              <c:f>Φύλλο2!$B$76:$G$76</c:f>
              <c:numCache>
                <c:formatCode>0%</c:formatCode>
                <c:ptCount val="6"/>
                <c:pt idx="0">
                  <c:v>0.2</c:v>
                </c:pt>
                <c:pt idx="1">
                  <c:v>0.1111111111111111</c:v>
                </c:pt>
                <c:pt idx="2">
                  <c:v>0.17777777777777778</c:v>
                </c:pt>
                <c:pt idx="3">
                  <c:v>0.26666666666666666</c:v>
                </c:pt>
                <c:pt idx="4">
                  <c:v>0.2</c:v>
                </c:pt>
                <c:pt idx="5">
                  <c:v>4.4444444444444446E-2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073463056"/>
        <c:axId val="2073451088"/>
        <c:axId val="2114512400"/>
      </c:bar3DChart>
      <c:catAx>
        <c:axId val="20734630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l-GR"/>
          </a:p>
        </c:txPr>
        <c:crossAx val="2073451088"/>
        <c:crosses val="autoZero"/>
        <c:auto val="1"/>
        <c:lblAlgn val="ctr"/>
        <c:lblOffset val="100"/>
        <c:noMultiLvlLbl val="0"/>
      </c:catAx>
      <c:valAx>
        <c:axId val="207345108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2073463056"/>
        <c:crosses val="autoZero"/>
        <c:crossBetween val="between"/>
      </c:valAx>
      <c:serAx>
        <c:axId val="2114512400"/>
        <c:scaling>
          <c:orientation val="minMax"/>
        </c:scaling>
        <c:delete val="1"/>
        <c:axPos val="b"/>
        <c:majorTickMark val="out"/>
        <c:minorTickMark val="none"/>
        <c:tickLblPos val="nextTo"/>
        <c:crossAx val="2073451088"/>
        <c:crosses val="autoZero"/>
      </c:serAx>
    </c:plotArea>
    <c:legend>
      <c:legendPos val="t"/>
      <c:overlay val="0"/>
      <c:txPr>
        <a:bodyPr/>
        <a:lstStyle/>
        <a:p>
          <a:pPr>
            <a:defRPr sz="1200" b="1"/>
          </a:pPr>
          <a:endParaRPr lang="el-GR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 sz="2000"/>
              <a:t>19. Αποθήκευσα τρόφιμα και ειδη καθαριότητας</a:t>
            </a:r>
          </a:p>
        </c:rich>
      </c:tx>
      <c:overlay val="0"/>
    </c:title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Φύλλο2!$A$78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Φύλλο2!$B$77:$G$77</c:f>
              <c:strCache>
                <c:ptCount val="6"/>
                <c:pt idx="0">
                  <c:v>Πολύ λίγο</c:v>
                </c:pt>
                <c:pt idx="1">
                  <c:v>Λίγο</c:v>
                </c:pt>
                <c:pt idx="2">
                  <c:v>Μέτρια </c:v>
                </c:pt>
                <c:pt idx="3">
                  <c:v>Πολύ </c:v>
                </c:pt>
                <c:pt idx="4">
                  <c:v>Πάρα πολύ </c:v>
                </c:pt>
                <c:pt idx="5">
                  <c:v>ΔΕΝ ΑΠΑΝΤΩ</c:v>
                </c:pt>
              </c:strCache>
            </c:strRef>
          </c:cat>
          <c:val>
            <c:numRef>
              <c:f>Φύλλο2!$B$78:$G$78</c:f>
            </c:numRef>
          </c:val>
        </c:ser>
        <c:ser>
          <c:idx val="1"/>
          <c:order val="1"/>
          <c:tx>
            <c:strRef>
              <c:f>Φύλλο2!$A$79</c:f>
              <c:strCache>
                <c:ptCount val="1"/>
                <c:pt idx="0">
                  <c:v>ΣΗΜΕΡΑ </c:v>
                </c:pt>
              </c:strCache>
            </c:strRef>
          </c:tx>
          <c:spPr>
            <a:solidFill>
              <a:srgbClr val="99FF6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Φύλλο2!$B$77:$G$77</c:f>
              <c:strCache>
                <c:ptCount val="6"/>
                <c:pt idx="0">
                  <c:v>Πολύ λίγο</c:v>
                </c:pt>
                <c:pt idx="1">
                  <c:v>Λίγο</c:v>
                </c:pt>
                <c:pt idx="2">
                  <c:v>Μέτρια </c:v>
                </c:pt>
                <c:pt idx="3">
                  <c:v>Πολύ </c:v>
                </c:pt>
                <c:pt idx="4">
                  <c:v>Πάρα πολύ </c:v>
                </c:pt>
                <c:pt idx="5">
                  <c:v>ΔΕΝ ΑΠΑΝΤΩ</c:v>
                </c:pt>
              </c:strCache>
            </c:strRef>
          </c:cat>
          <c:val>
            <c:numRef>
              <c:f>Φύλλο2!$B$79:$G$79</c:f>
              <c:numCache>
                <c:formatCode>0%</c:formatCode>
                <c:ptCount val="6"/>
                <c:pt idx="0">
                  <c:v>0.51111111111111107</c:v>
                </c:pt>
                <c:pt idx="1">
                  <c:v>0.24444444444444444</c:v>
                </c:pt>
                <c:pt idx="2">
                  <c:v>0.2</c:v>
                </c:pt>
                <c:pt idx="3">
                  <c:v>2.2222222222222223E-2</c:v>
                </c:pt>
                <c:pt idx="4">
                  <c:v>0</c:v>
                </c:pt>
                <c:pt idx="5">
                  <c:v>2.2222222222222223E-2</c:v>
                </c:pt>
              </c:numCache>
            </c:numRef>
          </c:val>
        </c:ser>
        <c:ser>
          <c:idx val="2"/>
          <c:order val="2"/>
          <c:tx>
            <c:strRef>
              <c:f>Φύλλο2!$A$80</c:f>
              <c:strCache>
                <c:ptCount val="1"/>
                <c:pt idx="0">
                  <c:v>ΣΤΗ ΚΑΡΑΝΤΙΝΑ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Φύλλο2!$B$77:$G$77</c:f>
              <c:strCache>
                <c:ptCount val="6"/>
                <c:pt idx="0">
                  <c:v>Πολύ λίγο</c:v>
                </c:pt>
                <c:pt idx="1">
                  <c:v>Λίγο</c:v>
                </c:pt>
                <c:pt idx="2">
                  <c:v>Μέτρια </c:v>
                </c:pt>
                <c:pt idx="3">
                  <c:v>Πολύ </c:v>
                </c:pt>
                <c:pt idx="4">
                  <c:v>Πάρα πολύ </c:v>
                </c:pt>
                <c:pt idx="5">
                  <c:v>ΔΕΝ ΑΠΑΝΤΩ</c:v>
                </c:pt>
              </c:strCache>
            </c:strRef>
          </c:cat>
          <c:val>
            <c:numRef>
              <c:f>Φύλλο2!$B$80:$G$80</c:f>
              <c:numCache>
                <c:formatCode>0%</c:formatCode>
                <c:ptCount val="6"/>
                <c:pt idx="0">
                  <c:v>0.35555555555555557</c:v>
                </c:pt>
                <c:pt idx="1">
                  <c:v>0.26666666666666666</c:v>
                </c:pt>
                <c:pt idx="2">
                  <c:v>0.24444444444444444</c:v>
                </c:pt>
                <c:pt idx="3">
                  <c:v>8.8888888888888892E-2</c:v>
                </c:pt>
                <c:pt idx="4">
                  <c:v>2.2222222222222223E-2</c:v>
                </c:pt>
                <c:pt idx="5">
                  <c:v>2.2222222222222223E-2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073447824"/>
        <c:axId val="2073459248"/>
        <c:axId val="2114498672"/>
      </c:bar3DChart>
      <c:catAx>
        <c:axId val="20734478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l-GR"/>
          </a:p>
        </c:txPr>
        <c:crossAx val="2073459248"/>
        <c:crosses val="autoZero"/>
        <c:auto val="1"/>
        <c:lblAlgn val="ctr"/>
        <c:lblOffset val="100"/>
        <c:noMultiLvlLbl val="0"/>
      </c:catAx>
      <c:valAx>
        <c:axId val="207345924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2073447824"/>
        <c:crosses val="autoZero"/>
        <c:crossBetween val="between"/>
      </c:valAx>
      <c:serAx>
        <c:axId val="2114498672"/>
        <c:scaling>
          <c:orientation val="minMax"/>
        </c:scaling>
        <c:delete val="1"/>
        <c:axPos val="b"/>
        <c:majorTickMark val="out"/>
        <c:minorTickMark val="none"/>
        <c:tickLblPos val="nextTo"/>
        <c:crossAx val="2073459248"/>
        <c:crosses val="autoZero"/>
      </c:serAx>
    </c:plotArea>
    <c:legend>
      <c:legendPos val="t"/>
      <c:overlay val="0"/>
      <c:txPr>
        <a:bodyPr/>
        <a:lstStyle/>
        <a:p>
          <a:pPr>
            <a:defRPr sz="1400" b="1"/>
          </a:pPr>
          <a:endParaRPr lang="el-GR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 sz="2400"/>
              <a:t>Θα τηρούσατε τα μέτρα για να προστατεψετε...</a:t>
            </a:r>
          </a:p>
        </c:rich>
      </c:tx>
      <c:layout>
        <c:manualLayout>
          <c:xMode val="edge"/>
          <c:yMode val="edge"/>
          <c:x val="0.17410487645428557"/>
          <c:y val="1.930600401568509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Φύλλο2!$A$28</c:f>
              <c:strCache>
                <c:ptCount val="1"/>
                <c:pt idx="0">
                  <c:v>ΔΙΚΟΥΣ ΣΑΣ</c:v>
                </c:pt>
              </c:strCache>
            </c:strRef>
          </c:tx>
          <c:spPr>
            <a:solidFill>
              <a:srgbClr val="33CC33"/>
            </a:solidFill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sz="1400" b="1"/>
                      <a:t>49</a:t>
                    </a:r>
                    <a:r>
                      <a:rPr lang="el-GR" sz="1400" b="1"/>
                      <a:t>%</a:t>
                    </a:r>
                    <a:endParaRPr lang="en-US" b="1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36</a:t>
                    </a:r>
                    <a:r>
                      <a:rPr lang="el-GR"/>
                      <a:t>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16</a:t>
                    </a:r>
                    <a:r>
                      <a:rPr lang="el-GR"/>
                      <a:t>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Φύλλο2!$B$27:$F$27</c:f>
              <c:strCache>
                <c:ptCount val="5"/>
                <c:pt idx="0">
                  <c:v>Πάντα</c:v>
                </c:pt>
                <c:pt idx="1">
                  <c:v>Σχεδόν πάντα</c:v>
                </c:pt>
                <c:pt idx="2">
                  <c:v>Μερικές φορές  </c:v>
                </c:pt>
                <c:pt idx="3">
                  <c:v>Σπάνια</c:v>
                </c:pt>
                <c:pt idx="4">
                  <c:v>  Πολύ σπάνια</c:v>
                </c:pt>
              </c:strCache>
            </c:strRef>
          </c:cat>
          <c:val>
            <c:numRef>
              <c:f>Φύλλο2!$B$28:$F$28</c:f>
              <c:numCache>
                <c:formatCode>0</c:formatCode>
                <c:ptCount val="5"/>
                <c:pt idx="0">
                  <c:v>48.888888888888886</c:v>
                </c:pt>
                <c:pt idx="1">
                  <c:v>35.555555555555557</c:v>
                </c:pt>
                <c:pt idx="2">
                  <c:v>15.555555555555555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Φύλλο2!$A$29</c:f>
              <c:strCache>
                <c:ptCount val="1"/>
                <c:pt idx="0">
                  <c:v>ΑΓΝΩΣΤΟΥΣ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sz="1400" b="1"/>
                      <a:t>36</a:t>
                    </a:r>
                    <a:r>
                      <a:rPr lang="el-GR" sz="1400" b="1"/>
                      <a:t>%</a:t>
                    </a:r>
                    <a:endParaRPr lang="en-US" b="1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42</a:t>
                    </a:r>
                    <a:r>
                      <a:rPr lang="el-GR"/>
                      <a:t>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18</a:t>
                    </a:r>
                    <a:r>
                      <a:rPr lang="el-GR"/>
                      <a:t>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2</a:t>
                    </a:r>
                    <a:r>
                      <a:rPr lang="el-GR"/>
                      <a:t>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2</a:t>
                    </a:r>
                    <a:r>
                      <a:rPr lang="el-GR"/>
                      <a:t>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Φύλλο2!$B$27:$F$27</c:f>
              <c:strCache>
                <c:ptCount val="5"/>
                <c:pt idx="0">
                  <c:v>Πάντα</c:v>
                </c:pt>
                <c:pt idx="1">
                  <c:v>Σχεδόν πάντα</c:v>
                </c:pt>
                <c:pt idx="2">
                  <c:v>Μερικές φορές  </c:v>
                </c:pt>
                <c:pt idx="3">
                  <c:v>Σπάνια</c:v>
                </c:pt>
                <c:pt idx="4">
                  <c:v>  Πολύ σπάνια</c:v>
                </c:pt>
              </c:strCache>
            </c:strRef>
          </c:cat>
          <c:val>
            <c:numRef>
              <c:f>Φύλλο2!$B$29:$F$29</c:f>
              <c:numCache>
                <c:formatCode>0</c:formatCode>
                <c:ptCount val="5"/>
                <c:pt idx="0">
                  <c:v>35.555555555555557</c:v>
                </c:pt>
                <c:pt idx="1">
                  <c:v>42.222222222222221</c:v>
                </c:pt>
                <c:pt idx="2">
                  <c:v>17.777777777777779</c:v>
                </c:pt>
                <c:pt idx="3">
                  <c:v>2.2222222222222223</c:v>
                </c:pt>
                <c:pt idx="4">
                  <c:v>2.2222222222222223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114771184"/>
        <c:axId val="2114772272"/>
        <c:axId val="0"/>
      </c:bar3DChart>
      <c:catAx>
        <c:axId val="21147711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114772272"/>
        <c:crosses val="autoZero"/>
        <c:auto val="1"/>
        <c:lblAlgn val="ctr"/>
        <c:lblOffset val="100"/>
        <c:noMultiLvlLbl val="0"/>
      </c:catAx>
      <c:valAx>
        <c:axId val="2114772272"/>
        <c:scaling>
          <c:orientation val="minMax"/>
        </c:scaling>
        <c:delete val="1"/>
        <c:axPos val="l"/>
        <c:numFmt formatCode="0" sourceLinked="1"/>
        <c:majorTickMark val="out"/>
        <c:minorTickMark val="none"/>
        <c:tickLblPos val="nextTo"/>
        <c:crossAx val="211477118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400" b="1"/>
          </a:pPr>
          <a:endParaRPr lang="el-GR"/>
        </a:p>
      </c:txPr>
    </c:legend>
    <c:plotVisOnly val="1"/>
    <c:dispBlanksAs val="gap"/>
    <c:showDLblsOverMax val="0"/>
  </c:chart>
  <c:spPr>
    <a:solidFill>
      <a:schemeClr val="accent4">
        <a:lumMod val="60000"/>
        <a:lumOff val="40000"/>
      </a:schemeClr>
    </a:solidFill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 sz="2000"/>
              <a:t>20. Πόσα άτομα διαμένουν καθημερινά σπίτι σας: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66FF66"/>
              </a:solidFill>
            </c:spPr>
          </c:dPt>
          <c:dPt>
            <c:idx val="1"/>
            <c:invertIfNegative val="0"/>
            <c:bubble3D val="0"/>
            <c:spPr>
              <a:solidFill>
                <a:srgbClr val="66FFFF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66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70C0"/>
              </a:solidFill>
            </c:spPr>
          </c:dPt>
          <c:dPt>
            <c:idx val="5"/>
            <c:invertIfNegative val="0"/>
            <c:bubble3D val="0"/>
            <c:spPr>
              <a:solidFill>
                <a:srgbClr val="800080"/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Φύλλο2!$B$81:$G$81</c:f>
              <c:strCache>
                <c:ptCount val="6"/>
                <c:pt idx="0">
                  <c:v>Εγώ μόνο</c:v>
                </c:pt>
                <c:pt idx="1">
                  <c:v>Δύο </c:v>
                </c:pt>
                <c:pt idx="2">
                  <c:v>Τρία </c:v>
                </c:pt>
                <c:pt idx="3">
                  <c:v>Τέσσερα </c:v>
                </c:pt>
                <c:pt idx="4">
                  <c:v>Πέντε </c:v>
                </c:pt>
                <c:pt idx="5">
                  <c:v>Έξι </c:v>
                </c:pt>
              </c:strCache>
            </c:strRef>
          </c:cat>
          <c:val>
            <c:numRef>
              <c:f>Φύλλο2!$B$82:$G$82</c:f>
              <c:numCache>
                <c:formatCode>0%</c:formatCode>
                <c:ptCount val="6"/>
                <c:pt idx="0">
                  <c:v>0.24444444444444444</c:v>
                </c:pt>
                <c:pt idx="1">
                  <c:v>0.15555555555555556</c:v>
                </c:pt>
                <c:pt idx="2">
                  <c:v>0.26666666666666666</c:v>
                </c:pt>
                <c:pt idx="3">
                  <c:v>0.17777777777777778</c:v>
                </c:pt>
                <c:pt idx="4">
                  <c:v>8.8888888888888892E-2</c:v>
                </c:pt>
                <c:pt idx="5">
                  <c:v>6.6666666666666666E-2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073455440"/>
        <c:axId val="2073448912"/>
        <c:axId val="0"/>
      </c:bar3DChart>
      <c:catAx>
        <c:axId val="207345544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400" b="1"/>
            </a:pPr>
            <a:endParaRPr lang="el-GR"/>
          </a:p>
        </c:txPr>
        <c:crossAx val="2073448912"/>
        <c:crosses val="autoZero"/>
        <c:auto val="1"/>
        <c:lblAlgn val="ctr"/>
        <c:lblOffset val="100"/>
        <c:noMultiLvlLbl val="0"/>
      </c:catAx>
      <c:valAx>
        <c:axId val="2073448912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20734554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 sz="2400">
                <a:solidFill>
                  <a:schemeClr val="accent3">
                    <a:lumMod val="20000"/>
                    <a:lumOff val="80000"/>
                  </a:schemeClr>
                </a:solidFill>
              </a:rPr>
              <a:t>21. Οι εντάσεις στο σπίτι μετά την νόσο </a:t>
            </a:r>
            <a:r>
              <a:rPr lang="en-US" sz="2400">
                <a:solidFill>
                  <a:schemeClr val="accent3">
                    <a:lumMod val="20000"/>
                    <a:lumOff val="80000"/>
                  </a:schemeClr>
                </a:solidFill>
              </a:rPr>
              <a:t>Covid </a:t>
            </a:r>
            <a:r>
              <a:rPr lang="el-GR" sz="2400">
                <a:solidFill>
                  <a:schemeClr val="accent3">
                    <a:lumMod val="20000"/>
                    <a:lumOff val="80000"/>
                  </a:schemeClr>
                </a:solidFill>
              </a:rPr>
              <a:t>έχουν: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FF00"/>
              </a:solidFill>
            </c:spPr>
          </c:dPt>
          <c:dPt>
            <c:idx val="1"/>
            <c:bubble3D val="0"/>
            <c:spPr>
              <a:solidFill>
                <a:srgbClr val="009900"/>
              </a:solidFill>
            </c:spPr>
          </c:dPt>
          <c:dPt>
            <c:idx val="2"/>
            <c:bubble3D val="0"/>
            <c:spPr>
              <a:solidFill>
                <a:srgbClr val="00B0F0"/>
              </a:solidFill>
            </c:spPr>
          </c:dPt>
          <c:dPt>
            <c:idx val="3"/>
            <c:bubble3D val="0"/>
            <c:spPr>
              <a:solidFill>
                <a:srgbClr val="FF6600"/>
              </a:solidFill>
            </c:spPr>
          </c:dPt>
          <c:dPt>
            <c:idx val="5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Lbls>
            <c:dLbl>
              <c:idx val="0"/>
              <c:layout>
                <c:manualLayout>
                  <c:x val="-0.12394690280328377"/>
                  <c:y val="8.901229451581709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7461671124975194E-2"/>
                  <c:y val="-2.022765575355712E-2"/>
                </c:manualLayout>
              </c:layout>
              <c:tx>
                <c:rich>
                  <a:bodyPr/>
                  <a:lstStyle/>
                  <a:p>
                    <a:r>
                      <a:rPr lang="el-GR">
                        <a:solidFill>
                          <a:srgbClr val="FFFF00"/>
                        </a:solidFill>
                      </a:rPr>
                      <a:t>Μειωθεί λίγο 
2%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8783335023036282"/>
                  <c:y val="-0.2423902289639702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spPr/>
              <c:txPr>
                <a:bodyPr/>
                <a:lstStyle/>
                <a:p>
                  <a:pPr>
                    <a:defRPr sz="1600" b="1">
                      <a:solidFill>
                        <a:srgbClr val="FF6600"/>
                      </a:solidFill>
                    </a:defRPr>
                  </a:pPr>
                  <a:endParaRPr lang="el-G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>
                    <a:solidFill>
                      <a:srgbClr val="FFFF00"/>
                    </a:solidFill>
                  </a:defRPr>
                </a:pPr>
                <a:endParaRPr lang="el-G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Φύλλο2!$B$84:$G$84</c:f>
              <c:strCache>
                <c:ptCount val="6"/>
                <c:pt idx="0">
                  <c:v>Μειωθεί πολύ </c:v>
                </c:pt>
                <c:pt idx="1">
                  <c:v>Μειωθεί λίγο </c:v>
                </c:pt>
                <c:pt idx="2">
                  <c:v>Μείνει ίδιες </c:v>
                </c:pt>
                <c:pt idx="3">
                  <c:v>Αυξηθεί λίγο </c:v>
                </c:pt>
                <c:pt idx="4">
                  <c:v>Αυξηθεί πολύ </c:v>
                </c:pt>
                <c:pt idx="5">
                  <c:v>ΔΕΝ ΑΠΑΝΤΩ</c:v>
                </c:pt>
              </c:strCache>
            </c:strRef>
          </c:cat>
          <c:val>
            <c:numRef>
              <c:f>Φύλλο2!$B$85:$G$85</c:f>
              <c:numCache>
                <c:formatCode>0%</c:formatCode>
                <c:ptCount val="6"/>
                <c:pt idx="0">
                  <c:v>4.4444444444444446E-2</c:v>
                </c:pt>
                <c:pt idx="1">
                  <c:v>2.2222222222222223E-2</c:v>
                </c:pt>
                <c:pt idx="2">
                  <c:v>0.6</c:v>
                </c:pt>
                <c:pt idx="3">
                  <c:v>0.1111111111111111</c:v>
                </c:pt>
                <c:pt idx="4">
                  <c:v>0</c:v>
                </c:pt>
                <c:pt idx="5">
                  <c:v>0.22222222222222221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l-GR" sz="2800">
                <a:solidFill>
                  <a:srgbClr val="66FFFF"/>
                </a:solidFill>
              </a:rPr>
              <a:t>22. Πίστεύετε η υγεία σας κινδυνεύει άμεσα σοβαρά</a:t>
            </a:r>
            <a:r>
              <a:rPr lang="el-GR" sz="2000"/>
              <a:t>;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00B0F0"/>
              </a:solidFill>
            </c:spPr>
          </c:dPt>
          <c:dPt>
            <c:idx val="1"/>
            <c:bubble3D val="0"/>
            <c:spPr>
              <a:solidFill>
                <a:srgbClr val="00FF00"/>
              </a:solidFill>
              <a:ln>
                <a:solidFill>
                  <a:schemeClr val="accent1"/>
                </a:solidFill>
              </a:ln>
            </c:spPr>
          </c:dPt>
          <c:dPt>
            <c:idx val="2"/>
            <c:bubble3D val="0"/>
            <c:spPr>
              <a:solidFill>
                <a:srgbClr val="99FF66"/>
              </a:solidFill>
            </c:spPr>
          </c:dPt>
          <c:dPt>
            <c:idx val="3"/>
            <c:bubble3D val="0"/>
            <c:spPr>
              <a:solidFill>
                <a:srgbClr val="FF6600"/>
              </a:solidFill>
            </c:spPr>
          </c:dPt>
          <c:dPt>
            <c:idx val="4"/>
            <c:bubble3D val="0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-8.9675647139658032E-2"/>
                  <c:y val="0.1199069002123785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7605747275122965"/>
                  <c:y val="-0.1097523785734682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0717400652707762"/>
                  <c:y val="-0.2992561596155723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292254128677908"/>
                  <c:y val="6.070139296020261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6571622533451327E-2"/>
                  <c:y val="3.366834140388125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chemeClr val="accent5">
                        <a:lumMod val="20000"/>
                        <a:lumOff val="80000"/>
                      </a:schemeClr>
                    </a:solidFill>
                  </a:defRPr>
                </a:pPr>
                <a:endParaRPr lang="el-G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Φύλλο2!$B$87:$G$87</c:f>
              <c:strCache>
                <c:ptCount val="6"/>
                <c:pt idx="0">
                  <c:v>Σίγουρα όχι</c:v>
                </c:pt>
                <c:pt idx="1">
                  <c:v>Μάλλον όχι </c:v>
                </c:pt>
                <c:pt idx="2">
                  <c:v>Μπορεί</c:v>
                </c:pt>
                <c:pt idx="3">
                  <c:v>Πιθανόν </c:v>
                </c:pt>
                <c:pt idx="4">
                  <c:v>Πιθανότατα </c:v>
                </c:pt>
                <c:pt idx="5">
                  <c:v>ΔΕΝ ΑΠΑΝΤΩ</c:v>
                </c:pt>
              </c:strCache>
            </c:strRef>
          </c:cat>
          <c:val>
            <c:numRef>
              <c:f>Φύλλο2!$B$88:$G$88</c:f>
              <c:numCache>
                <c:formatCode>0%</c:formatCode>
                <c:ptCount val="6"/>
                <c:pt idx="0">
                  <c:v>0.13333333333333333</c:v>
                </c:pt>
                <c:pt idx="1">
                  <c:v>0.28888888888888886</c:v>
                </c:pt>
                <c:pt idx="2">
                  <c:v>0.28888888888888886</c:v>
                </c:pt>
                <c:pt idx="3">
                  <c:v>0.22222222222222221</c:v>
                </c:pt>
                <c:pt idx="4">
                  <c:v>2.2222222222222223E-2</c:v>
                </c:pt>
                <c:pt idx="5">
                  <c:v>4.4444444444444446E-2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 sz="2200"/>
              <a:t>23. Εμπιστεύεστε το γιατρό όταν λέει δεν έχετε τίποτα; </a:t>
            </a:r>
          </a:p>
        </c:rich>
      </c:tx>
      <c:overlay val="0"/>
    </c:title>
    <c:autoTitleDeleted val="0"/>
    <c:plotArea>
      <c:layout/>
      <c:doughnutChart>
        <c:varyColors val="1"/>
        <c:ser>
          <c:idx val="0"/>
          <c:order val="0"/>
          <c:spPr>
            <a:solidFill>
              <a:srgbClr val="66FFFF"/>
            </a:solidFill>
          </c:spPr>
          <c:dPt>
            <c:idx val="0"/>
            <c:bubble3D val="0"/>
            <c:spPr>
              <a:solidFill>
                <a:schemeClr val="accent1"/>
              </a:solidFill>
            </c:spPr>
          </c:dPt>
          <c:dPt>
            <c:idx val="2"/>
            <c:bubble3D val="0"/>
            <c:spPr>
              <a:solidFill>
                <a:srgbClr val="99FF66"/>
              </a:solidFill>
            </c:spPr>
          </c:dPt>
          <c:dPt>
            <c:idx val="4"/>
            <c:bubble3D val="0"/>
            <c:spPr>
              <a:solidFill>
                <a:srgbClr val="FF0000"/>
              </a:solidFill>
            </c:spPr>
          </c:dPt>
          <c:dPt>
            <c:idx val="5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</c:spPr>
          </c:dPt>
          <c:dLbls>
            <c:dLbl>
              <c:idx val="0"/>
              <c:layout>
                <c:manualLayout>
                  <c:x val="1.387283068616744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6955681949760205E-2"/>
                  <c:y val="-5.911848618105383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5414256317963823E-3"/>
                  <c:y val="-3.167061759699312E-2"/>
                </c:manualLayout>
              </c:layout>
              <c:tx>
                <c:rich>
                  <a:bodyPr/>
                  <a:lstStyle/>
                  <a:p>
                    <a:r>
                      <a:rPr lang="el-GR"/>
                      <a:t>ΔΕΝ </a:t>
                    </a:r>
                  </a:p>
                  <a:p>
                    <a:r>
                      <a:rPr lang="el-GR"/>
                      <a:t>ΑΠΑΝΤΩ
5%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l-G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Φύλλο2!$B$90:$G$90</c:f>
              <c:strCache>
                <c:ptCount val="6"/>
                <c:pt idx="0">
                  <c:v>Απολύτως </c:v>
                </c:pt>
                <c:pt idx="1">
                  <c:v>Συνήθως </c:v>
                </c:pt>
                <c:pt idx="2">
                  <c:v>Παίρνω 2η γνώμη </c:v>
                </c:pt>
                <c:pt idx="3">
                  <c:v>Σπάνια </c:v>
                </c:pt>
                <c:pt idx="4">
                  <c:v>Ποτέ </c:v>
                </c:pt>
                <c:pt idx="5">
                  <c:v>ΔΕΝ ΑΠΑΝΤΩ</c:v>
                </c:pt>
              </c:strCache>
            </c:strRef>
          </c:cat>
          <c:val>
            <c:numRef>
              <c:f>Φύλλο2!$B$91:$G$91</c:f>
              <c:numCache>
                <c:formatCode>0%</c:formatCode>
                <c:ptCount val="6"/>
                <c:pt idx="0">
                  <c:v>0.17777777777777778</c:v>
                </c:pt>
                <c:pt idx="1">
                  <c:v>0.53333333333333333</c:v>
                </c:pt>
                <c:pt idx="2">
                  <c:v>0.22222222222222221</c:v>
                </c:pt>
                <c:pt idx="3">
                  <c:v>0</c:v>
                </c:pt>
                <c:pt idx="4">
                  <c:v>2.2222222222222223E-2</c:v>
                </c:pt>
                <c:pt idx="5">
                  <c:v>4.4444444444444446E-2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 sz="2400"/>
              <a:t>24. Έχετε περιστασιακούς πόνους, ενοχλήσεις που περνούν;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461971312626512E-2"/>
          <c:y val="0.19025983144853251"/>
          <c:w val="0.95208078694960174"/>
          <c:h val="0.7673058794758457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66FF66"/>
              </a:solidFill>
            </c:spPr>
          </c:dPt>
          <c:dPt>
            <c:idx val="1"/>
            <c:bubble3D val="0"/>
            <c:spPr>
              <a:solidFill>
                <a:srgbClr val="00FF00"/>
              </a:solidFill>
            </c:spPr>
          </c:dPt>
          <c:dPt>
            <c:idx val="2"/>
            <c:bubble3D val="0"/>
            <c:spPr>
              <a:solidFill>
                <a:srgbClr val="FF6600"/>
              </a:solidFill>
            </c:spPr>
          </c:dPt>
          <c:dPt>
            <c:idx val="3"/>
            <c:bubble3D val="0"/>
            <c:spPr>
              <a:solidFill>
                <a:srgbClr val="FF0000"/>
              </a:solidFill>
            </c:spPr>
          </c:dPt>
          <c:dPt>
            <c:idx val="5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Lbls>
            <c:dLbl>
              <c:idx val="0"/>
              <c:layout>
                <c:manualLayout>
                  <c:x val="-0.15639667735260029"/>
                  <c:y val="3.988790130581377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6745116270060338E-2"/>
                  <c:y val="-0.3026841482126393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7751944291096455"/>
                  <c:y val="2.446741497744751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8.9590351021620454E-2"/>
                  <c:y val="9.963090344608582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1336645649921069E-2"/>
                  <c:y val="0.11469272466949308"/>
                </c:manualLayout>
              </c:layout>
              <c:tx>
                <c:rich>
                  <a:bodyPr/>
                  <a:lstStyle/>
                  <a:p>
                    <a:r>
                      <a:rPr lang="el-GR"/>
                      <a:t>ΔΕΝ </a:t>
                    </a:r>
                  </a:p>
                  <a:p>
                    <a:r>
                      <a:rPr lang="el-GR"/>
                      <a:t>ΑΠΑΝΤΩ
4%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l-G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Φύλλο2!$B$93:$G$93</c:f>
              <c:strCache>
                <c:ptCount val="6"/>
                <c:pt idx="0">
                  <c:v>Ποτέ </c:v>
                </c:pt>
                <c:pt idx="1">
                  <c:v>Σπάνια </c:v>
                </c:pt>
                <c:pt idx="2">
                  <c:v>Μερικές φορές </c:v>
                </c:pt>
                <c:pt idx="3">
                  <c:v>Συχνά </c:v>
                </c:pt>
                <c:pt idx="4">
                  <c:v>Καθημερινά </c:v>
                </c:pt>
                <c:pt idx="5">
                  <c:v>ΔΕΝ ΑΠΑΝΤΩ</c:v>
                </c:pt>
              </c:strCache>
            </c:strRef>
          </c:cat>
          <c:val>
            <c:numRef>
              <c:f>Φύλλο2!$B$94:$G$94</c:f>
              <c:numCache>
                <c:formatCode>General</c:formatCode>
                <c:ptCount val="6"/>
                <c:pt idx="0">
                  <c:v>17</c:v>
                </c:pt>
                <c:pt idx="1">
                  <c:v>13</c:v>
                </c:pt>
                <c:pt idx="2">
                  <c:v>9</c:v>
                </c:pt>
                <c:pt idx="3">
                  <c:v>4</c:v>
                </c:pt>
                <c:pt idx="4">
                  <c:v>0</c:v>
                </c:pt>
                <c:pt idx="5">
                  <c:v>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 sz="2000"/>
              <a:t>25. Όταν ακούτε σοβαρη ασθένεια νομίζετε ότι την έχετε κι εσείς;</a:t>
            </a: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4325479607926348E-2"/>
          <c:y val="0.25157898848430127"/>
          <c:w val="0.842479860150946"/>
          <c:h val="0.74612039310566747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0.18025730866459588"/>
                  <c:y val="3.34939205765847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5829089725263745"/>
                  <c:y val="-0.2512660944605151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244403657594224E-2"/>
                  <c:y val="8.90652632040141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6.1800497209525317E-2"/>
                  <c:y val="0.14588012190880234"/>
                </c:manualLayout>
              </c:layout>
              <c:tx>
                <c:rich>
                  <a:bodyPr/>
                  <a:lstStyle/>
                  <a:p>
                    <a:r>
                      <a:rPr lang="el-GR"/>
                      <a:t>ΔΕΝ </a:t>
                    </a:r>
                  </a:p>
                  <a:p>
                    <a:r>
                      <a:rPr lang="el-GR"/>
                      <a:t>ΑΠΑΝΤΩ
7%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l-G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Φύλλο2!$B$95:$G$95</c:f>
              <c:strCache>
                <c:ptCount val="6"/>
                <c:pt idx="0">
                  <c:v>Ποτέ </c:v>
                </c:pt>
                <c:pt idx="1">
                  <c:v>Σπάνια </c:v>
                </c:pt>
                <c:pt idx="2">
                  <c:v>Μερικές φορές </c:v>
                </c:pt>
                <c:pt idx="3">
                  <c:v>Συχνά </c:v>
                </c:pt>
                <c:pt idx="4">
                  <c:v>Συνήθως </c:v>
                </c:pt>
                <c:pt idx="5">
                  <c:v>ΔΕΝ ΑΠΑΝΤΩ</c:v>
                </c:pt>
              </c:strCache>
            </c:strRef>
          </c:cat>
          <c:val>
            <c:numRef>
              <c:f>Φύλλο2!$B$96:$G$96</c:f>
              <c:numCache>
                <c:formatCode>General</c:formatCode>
                <c:ptCount val="6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2</c:v>
                </c:pt>
                <c:pt idx="4">
                  <c:v>0</c:v>
                </c:pt>
                <c:pt idx="5">
                  <c:v>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 sz="2000"/>
              <a:t>26. Νιώσατε ότι σας έχουν στερήσει ψυχολογικά κάτι;</a:t>
            </a: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B0F0"/>
              </a:solidFill>
            </c:spPr>
          </c:dPt>
          <c:dPt>
            <c:idx val="1"/>
            <c:bubble3D val="0"/>
            <c:spPr>
              <a:solidFill>
                <a:srgbClr val="66FF66"/>
              </a:solidFill>
            </c:spPr>
          </c:dPt>
          <c:dPt>
            <c:idx val="2"/>
            <c:bubble3D val="0"/>
            <c:spPr>
              <a:solidFill>
                <a:srgbClr val="FF6600"/>
              </a:solidFill>
            </c:spPr>
          </c:dPt>
          <c:dPt>
            <c:idx val="3"/>
            <c:bubble3D val="0"/>
            <c:spPr>
              <a:solidFill>
                <a:srgbClr val="FF0000"/>
              </a:solidFill>
            </c:spPr>
          </c:dPt>
          <c:dPt>
            <c:idx val="4"/>
            <c:bubble3D val="0"/>
            <c:spPr>
              <a:solidFill>
                <a:srgbClr val="CC0099"/>
              </a:solidFill>
            </c:spPr>
          </c:dPt>
          <c:dPt>
            <c:idx val="5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Lbls>
            <c:dLbl>
              <c:idx val="0"/>
              <c:layout>
                <c:manualLayout>
                  <c:x val="-0.18419806359032265"/>
                  <c:y val="3.208222819090148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8.8636279619977082E-2"/>
                  <c:y val="-0.3118641352078999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22976539264218093"/>
                  <c:y val="-0.2398858989552857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5833002308770303"/>
                  <c:y val="6.256138385276026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7.5567026592866668E-2"/>
                  <c:y val="2.40115251804655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7.6501423237588254E-2"/>
                  <c:y val="0.109119013351212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l-G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Φύλλο2!$B$97:$G$97</c:f>
              <c:strCache>
                <c:ptCount val="6"/>
                <c:pt idx="0">
                  <c:v>Ποτέ </c:v>
                </c:pt>
                <c:pt idx="1">
                  <c:v>Σπάνια </c:v>
                </c:pt>
                <c:pt idx="2">
                  <c:v>Μερικές φορές </c:v>
                </c:pt>
                <c:pt idx="3">
                  <c:v>Συχνά </c:v>
                </c:pt>
                <c:pt idx="4">
                  <c:v>Συνήθως </c:v>
                </c:pt>
                <c:pt idx="5">
                  <c:v>ΔΕΝ ΑΠΑΝΤΩ</c:v>
                </c:pt>
              </c:strCache>
            </c:strRef>
          </c:cat>
          <c:val>
            <c:numRef>
              <c:f>Φύλλο2!$B$98:$G$98</c:f>
              <c:numCache>
                <c:formatCode>General</c:formatCode>
                <c:ptCount val="6"/>
                <c:pt idx="0">
                  <c:v>18</c:v>
                </c:pt>
                <c:pt idx="1">
                  <c:v>5</c:v>
                </c:pt>
                <c:pt idx="2">
                  <c:v>11</c:v>
                </c:pt>
                <c:pt idx="3">
                  <c:v>7</c:v>
                </c:pt>
                <c:pt idx="4">
                  <c:v>1</c:v>
                </c:pt>
                <c:pt idx="5">
                  <c:v>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 sz="2000"/>
              <a:t>27. Νίωσατε φοβία για κρίση πανικού μπροστα σε άλλους </a:t>
            </a: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00FF00"/>
              </a:solidFill>
            </c:spPr>
          </c:dPt>
          <c:dPt>
            <c:idx val="1"/>
            <c:bubble3D val="0"/>
            <c:spPr>
              <a:solidFill>
                <a:srgbClr val="FF6600"/>
              </a:solidFill>
            </c:spPr>
          </c:dPt>
          <c:dPt>
            <c:idx val="2"/>
            <c:bubble3D val="0"/>
            <c:spPr>
              <a:solidFill>
                <a:srgbClr val="FF0000"/>
              </a:solidFill>
            </c:spPr>
          </c:dPt>
          <c:dPt>
            <c:idx val="5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Lbls>
            <c:dLbl>
              <c:idx val="0"/>
              <c:layout>
                <c:manualLayout>
                  <c:x val="-0.19035278778802625"/>
                  <c:y val="-0.2305962293312976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2426668824525325"/>
                  <c:y val="4.93802098795101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826123089300476E-2"/>
                  <c:y val="0.10497311713953171"/>
                </c:manualLayout>
              </c:layout>
              <c:tx>
                <c:rich>
                  <a:bodyPr/>
                  <a:lstStyle/>
                  <a:p>
                    <a:r>
                      <a:rPr lang="el-GR"/>
                      <a:t>Μερικές </a:t>
                    </a:r>
                  </a:p>
                  <a:p>
                    <a:r>
                      <a:rPr lang="el-GR"/>
                      <a:t>φορές 
5%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6717833130072219E-2"/>
                  <c:y val="0.12731967749991754"/>
                </c:manualLayout>
              </c:layout>
              <c:tx>
                <c:rich>
                  <a:bodyPr/>
                  <a:lstStyle/>
                  <a:p>
                    <a:r>
                      <a:rPr lang="el-GR"/>
                      <a:t>ΔΕΝ </a:t>
                    </a:r>
                  </a:p>
                  <a:p>
                    <a:r>
                      <a:rPr lang="el-GR"/>
                      <a:t>ΑΠΑΝΤΩ
4%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l-G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Φύλλο2!$B$99:$G$99</c:f>
              <c:strCache>
                <c:ptCount val="6"/>
                <c:pt idx="0">
                  <c:v>Ποτέ </c:v>
                </c:pt>
                <c:pt idx="1">
                  <c:v>Σπάνια </c:v>
                </c:pt>
                <c:pt idx="2">
                  <c:v>Μερικές φορές </c:v>
                </c:pt>
                <c:pt idx="3">
                  <c:v>Συχνά </c:v>
                </c:pt>
                <c:pt idx="4">
                  <c:v>Συνήθως </c:v>
                </c:pt>
                <c:pt idx="5">
                  <c:v>ΔΕΝ ΑΠΑΝΤΩ</c:v>
                </c:pt>
              </c:strCache>
            </c:strRef>
          </c:cat>
          <c:val>
            <c:numRef>
              <c:f>Φύλλο2!$B$100:$G$100</c:f>
              <c:numCache>
                <c:formatCode>General</c:formatCode>
                <c:ptCount val="6"/>
                <c:pt idx="0">
                  <c:v>35</c:v>
                </c:pt>
                <c:pt idx="1">
                  <c:v>6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rgbClr val="00B0F0"/>
                </a:solidFill>
              </a:defRPr>
            </a:pPr>
            <a:r>
              <a:rPr lang="el-GR" sz="2400">
                <a:solidFill>
                  <a:srgbClr val="800080"/>
                </a:solidFill>
              </a:rPr>
              <a:t>28. Νιώσατε κενό ενδιαφερόντων και προσμονών</a:t>
            </a:r>
            <a:r>
              <a:rPr lang="el-GR" sz="2400">
                <a:solidFill>
                  <a:srgbClr val="00B0F0"/>
                </a:solidFill>
              </a:rPr>
              <a:t> </a:t>
            </a:r>
          </a:p>
        </c:rich>
      </c:tx>
      <c:layout/>
      <c:overlay val="0"/>
      <c:spPr>
        <a:solidFill>
          <a:srgbClr val="FFC000"/>
        </a:solidFill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5979758728506042E-3"/>
          <c:y val="0.12195540150782587"/>
          <c:w val="0.98480407596109309"/>
          <c:h val="0.86111702089656028"/>
        </c:manualLayout>
      </c:layout>
      <c:pie3DChart>
        <c:varyColors val="1"/>
        <c:ser>
          <c:idx val="0"/>
          <c:order val="0"/>
          <c:explosion val="20"/>
          <c:dPt>
            <c:idx val="0"/>
            <c:bubble3D val="0"/>
            <c:spPr>
              <a:solidFill>
                <a:srgbClr val="00FF00"/>
              </a:solidFill>
            </c:spPr>
          </c:dPt>
          <c:dPt>
            <c:idx val="1"/>
            <c:bubble3D val="0"/>
            <c:spPr>
              <a:solidFill>
                <a:srgbClr val="66FFFF"/>
              </a:solidFill>
            </c:spPr>
          </c:dPt>
          <c:dPt>
            <c:idx val="2"/>
            <c:bubble3D val="0"/>
            <c:spPr>
              <a:solidFill>
                <a:srgbClr val="FF6600"/>
              </a:solidFill>
            </c:spPr>
          </c:dPt>
          <c:dPt>
            <c:idx val="3"/>
            <c:bubble3D val="0"/>
            <c:spPr>
              <a:solidFill>
                <a:srgbClr val="FF0000"/>
              </a:solidFill>
            </c:spPr>
          </c:dPt>
          <c:dPt>
            <c:idx val="4"/>
            <c:bubble3D val="0"/>
            <c:spPr>
              <a:solidFill>
                <a:srgbClr val="CC0099"/>
              </a:solidFill>
            </c:spPr>
          </c:dPt>
          <c:dLbls>
            <c:dLbl>
              <c:idx val="0"/>
              <c:layout>
                <c:manualLayout>
                  <c:x val="-0.17909310922911495"/>
                  <c:y val="4.30973640256690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8508616175044235E-2"/>
                  <c:y val="-0.285484768949335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0100357290049487"/>
                  <c:y val="-0.1413634061292577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0895301310476686"/>
                  <c:y val="5.5364419160523592E-2"/>
                </c:manualLayout>
              </c:layout>
              <c:spPr/>
              <c:txPr>
                <a:bodyPr/>
                <a:lstStyle/>
                <a:p>
                  <a:pPr>
                    <a:defRPr sz="1400" b="1">
                      <a:solidFill>
                        <a:srgbClr val="FFFF00"/>
                      </a:solidFill>
                    </a:defRPr>
                  </a:pPr>
                  <a:endParaRPr lang="el-G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1956139780048148E-2"/>
                  <c:y val="6.0925542201961599E-2"/>
                </c:manualLayout>
              </c:layout>
              <c:spPr/>
              <c:txPr>
                <a:bodyPr/>
                <a:lstStyle/>
                <a:p>
                  <a:pPr>
                    <a:defRPr sz="1400" b="1">
                      <a:solidFill>
                        <a:srgbClr val="FFFF00"/>
                      </a:solidFill>
                    </a:defRPr>
                  </a:pPr>
                  <a:endParaRPr lang="el-G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9.6433730907603488E-2"/>
                  <c:y val="0.10624923080787151"/>
                </c:manualLayout>
              </c:layout>
              <c:tx>
                <c:rich>
                  <a:bodyPr/>
                  <a:lstStyle/>
                  <a:p>
                    <a:r>
                      <a:rPr lang="el-GR">
                        <a:solidFill>
                          <a:srgbClr val="002060"/>
                        </a:solidFill>
                      </a:rPr>
                      <a:t>ΔΕΝ ΑΠΑΝΤΩ
9%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l-G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Φύλλο2!$B$101:$G$101</c:f>
              <c:strCache>
                <c:ptCount val="6"/>
                <c:pt idx="0">
                  <c:v>Ποτέ </c:v>
                </c:pt>
                <c:pt idx="1">
                  <c:v>Σπάνια </c:v>
                </c:pt>
                <c:pt idx="2">
                  <c:v>Μερικές φορές </c:v>
                </c:pt>
                <c:pt idx="3">
                  <c:v>Συχνά </c:v>
                </c:pt>
                <c:pt idx="4">
                  <c:v>Συνήθως </c:v>
                </c:pt>
                <c:pt idx="5">
                  <c:v>ΔΕΝ ΑΠΑΝΤΩ</c:v>
                </c:pt>
              </c:strCache>
            </c:strRef>
          </c:cat>
          <c:val>
            <c:numRef>
              <c:f>Φύλλο2!$B$102:$G$102</c:f>
              <c:numCache>
                <c:formatCode>General</c:formatCode>
                <c:ptCount val="6"/>
                <c:pt idx="0">
                  <c:v>16</c:v>
                </c:pt>
                <c:pt idx="1">
                  <c:v>12</c:v>
                </c:pt>
                <c:pt idx="2">
                  <c:v>9</c:v>
                </c:pt>
                <c:pt idx="3">
                  <c:v>3</c:v>
                </c:pt>
                <c:pt idx="4">
                  <c:v>1</c:v>
                </c:pt>
                <c:pt idx="5">
                  <c:v>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/>
              <a:t>29. Νιώσατε να μην μπορείτε να ηρεμίσετε</a:t>
            </a: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chemeClr val="accent6">
                <a:lumMod val="40000"/>
                <a:lumOff val="60000"/>
              </a:schemeClr>
            </a:solidFill>
          </c:spPr>
          <c:dPt>
            <c:idx val="0"/>
            <c:bubble3D val="0"/>
            <c:spPr>
              <a:solidFill>
                <a:srgbClr val="00FF00"/>
              </a:solidFill>
            </c:spPr>
          </c:dPt>
          <c:dPt>
            <c:idx val="1"/>
            <c:bubble3D val="0"/>
            <c:spPr>
              <a:solidFill>
                <a:srgbClr val="99FF66"/>
              </a:solidFill>
            </c:spPr>
          </c:dPt>
          <c:dPt>
            <c:idx val="2"/>
            <c:bubble3D val="0"/>
            <c:spPr>
              <a:solidFill>
                <a:srgbClr val="FF6600"/>
              </a:solidFill>
            </c:spPr>
          </c:dPt>
          <c:dPt>
            <c:idx val="3"/>
            <c:bubble3D val="0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-0.15686679790026248"/>
                  <c:y val="6.681440803039596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8437205962462236E-3"/>
                  <c:y val="-0.3418380426817498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7851811271232607"/>
                  <c:y val="7.239353716585484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7846407170801763E-2"/>
                  <c:y val="6.58026614019266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l-G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Φύλλο2!$B$103:$G$103</c:f>
              <c:strCache>
                <c:ptCount val="6"/>
                <c:pt idx="0">
                  <c:v>Ποτέ </c:v>
                </c:pt>
                <c:pt idx="1">
                  <c:v>Σπάνια </c:v>
                </c:pt>
                <c:pt idx="2">
                  <c:v>Μερικές φορές </c:v>
                </c:pt>
                <c:pt idx="3">
                  <c:v>Συχνά </c:v>
                </c:pt>
                <c:pt idx="4">
                  <c:v>Συνήθως </c:v>
                </c:pt>
                <c:pt idx="5">
                  <c:v>ΔΕΝ ΑΠΑΝΤΩ</c:v>
                </c:pt>
              </c:strCache>
            </c:strRef>
          </c:cat>
          <c:val>
            <c:numRef>
              <c:f>Φύλλο2!$B$104:$G$104</c:f>
              <c:numCache>
                <c:formatCode>General</c:formatCode>
                <c:ptCount val="6"/>
                <c:pt idx="0">
                  <c:v>15</c:v>
                </c:pt>
                <c:pt idx="1">
                  <c:v>15</c:v>
                </c:pt>
                <c:pt idx="2">
                  <c:v>8</c:v>
                </c:pt>
                <c:pt idx="3">
                  <c:v>3</c:v>
                </c:pt>
                <c:pt idx="4">
                  <c:v>0</c:v>
                </c:pt>
                <c:pt idx="5">
                  <c:v>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 sz="2000"/>
              <a:t>ΜΕΣΑ ΕΝΗΜΕΡΩΣΗΣ</a:t>
            </a:r>
            <a:r>
              <a:rPr lang="el-GR" sz="2000" baseline="0"/>
              <a:t> ΤΙΜΕΣ ΕΠΙ ΤΟΙΣ ΕΚΑΤΟ</a:t>
            </a:r>
            <a:r>
              <a:rPr lang="el-GR"/>
              <a:t>  </a:t>
            </a:r>
          </a:p>
        </c:rich>
      </c:tx>
      <c:overlay val="0"/>
    </c:title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5197018104366355E-3"/>
          <c:y val="0.2798095586888848"/>
          <c:w val="0.95030173943911966"/>
          <c:h val="0.511100007847856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Φύλλο2!$A$34</c:f>
              <c:strCache>
                <c:ptCount val="1"/>
                <c:pt idx="0">
                  <c:v>ΑΝΑΖΗΤΗΣΗ ΕΝΗΜΕΡΩΣΗΣ </c:v>
                </c:pt>
              </c:strCache>
            </c:strRef>
          </c:tx>
          <c:spPr>
            <a:solidFill>
              <a:srgbClr val="33CC3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Φύλλο2!$B$33:$J$33</c:f>
              <c:strCache>
                <c:ptCount val="9"/>
                <c:pt idx="0">
                  <c:v>Ράδιο - TV</c:v>
                </c:pt>
                <c:pt idx="1">
                  <c:v>Τύπος </c:v>
                </c:pt>
                <c:pt idx="2">
                  <c:v>Φίλοι - γνωστοί</c:v>
                </c:pt>
                <c:pt idx="3">
                  <c:v>Ιστος επιστημονικές  </c:v>
                </c:pt>
                <c:pt idx="4">
                  <c:v>Ιστός ενημέρωτικες</c:v>
                </c:pt>
                <c:pt idx="5">
                  <c:v>Ιστός κρατικές </c:v>
                </c:pt>
                <c:pt idx="6">
                  <c:v>Ιστός κομματικές </c:v>
                </c:pt>
                <c:pt idx="7">
                  <c:v>Ιστός θρησκευτικές</c:v>
                </c:pt>
                <c:pt idx="8">
                  <c:v>Ιστός Συνωμ/κες</c:v>
                </c:pt>
              </c:strCache>
            </c:strRef>
          </c:cat>
          <c:val>
            <c:numRef>
              <c:f>Φύλλο2!$B$34:$J$34</c:f>
              <c:numCache>
                <c:formatCode>0</c:formatCode>
                <c:ptCount val="9"/>
                <c:pt idx="0">
                  <c:v>48.888888888888886</c:v>
                </c:pt>
                <c:pt idx="1">
                  <c:v>11.111111111111111</c:v>
                </c:pt>
                <c:pt idx="2">
                  <c:v>35.555555555555557</c:v>
                </c:pt>
                <c:pt idx="3">
                  <c:v>62.222222222222221</c:v>
                </c:pt>
                <c:pt idx="4">
                  <c:v>62.222222222222221</c:v>
                </c:pt>
                <c:pt idx="5">
                  <c:v>13.333333333333334</c:v>
                </c:pt>
                <c:pt idx="6">
                  <c:v>2.2222222222222223</c:v>
                </c:pt>
                <c:pt idx="7">
                  <c:v>4.4444444444444446</c:v>
                </c:pt>
                <c:pt idx="8">
                  <c:v>13.333333333333334</c:v>
                </c:pt>
              </c:numCache>
            </c:numRef>
          </c:val>
        </c:ser>
        <c:ser>
          <c:idx val="1"/>
          <c:order val="1"/>
          <c:tx>
            <c:strRef>
              <c:f>Φύλλο2!$A$37</c:f>
              <c:strCache>
                <c:ptCount val="1"/>
                <c:pt idx="0">
                  <c:v>ΒΑΘΜΟΣ ΑΞΙΟΠΙΣΤΙΑΣ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Φύλλο2!$B$33:$J$33</c:f>
              <c:strCache>
                <c:ptCount val="9"/>
                <c:pt idx="0">
                  <c:v>Ράδιο - TV</c:v>
                </c:pt>
                <c:pt idx="1">
                  <c:v>Τύπος </c:v>
                </c:pt>
                <c:pt idx="2">
                  <c:v>Φίλοι - γνωστοί</c:v>
                </c:pt>
                <c:pt idx="3">
                  <c:v>Ιστος επιστημονικές  </c:v>
                </c:pt>
                <c:pt idx="4">
                  <c:v>Ιστός ενημέρωτικες</c:v>
                </c:pt>
                <c:pt idx="5">
                  <c:v>Ιστός κρατικές </c:v>
                </c:pt>
                <c:pt idx="6">
                  <c:v>Ιστός κομματικές </c:v>
                </c:pt>
                <c:pt idx="7">
                  <c:v>Ιστός θρησκευτικές</c:v>
                </c:pt>
                <c:pt idx="8">
                  <c:v>Ιστός Συνωμ/κες</c:v>
                </c:pt>
              </c:strCache>
            </c:strRef>
          </c:cat>
          <c:val>
            <c:numRef>
              <c:f>Φύλλο2!$B$37:$J$37</c:f>
              <c:numCache>
                <c:formatCode>General</c:formatCode>
                <c:ptCount val="9"/>
                <c:pt idx="0">
                  <c:v>46</c:v>
                </c:pt>
                <c:pt idx="1">
                  <c:v>50</c:v>
                </c:pt>
                <c:pt idx="2">
                  <c:v>44</c:v>
                </c:pt>
                <c:pt idx="3">
                  <c:v>80</c:v>
                </c:pt>
                <c:pt idx="4">
                  <c:v>59</c:v>
                </c:pt>
                <c:pt idx="5">
                  <c:v>49</c:v>
                </c:pt>
                <c:pt idx="6">
                  <c:v>29</c:v>
                </c:pt>
                <c:pt idx="7">
                  <c:v>33</c:v>
                </c:pt>
                <c:pt idx="8">
                  <c:v>25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114765744"/>
        <c:axId val="2114764112"/>
        <c:axId val="2114513024"/>
      </c:bar3DChart>
      <c:catAx>
        <c:axId val="21147657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l-GR"/>
          </a:p>
        </c:txPr>
        <c:crossAx val="2114764112"/>
        <c:crosses val="autoZero"/>
        <c:auto val="1"/>
        <c:lblAlgn val="ctr"/>
        <c:lblOffset val="100"/>
        <c:noMultiLvlLbl val="0"/>
      </c:catAx>
      <c:valAx>
        <c:axId val="2114764112"/>
        <c:scaling>
          <c:orientation val="minMax"/>
        </c:scaling>
        <c:delete val="1"/>
        <c:axPos val="l"/>
        <c:numFmt formatCode="0" sourceLinked="1"/>
        <c:majorTickMark val="out"/>
        <c:minorTickMark val="none"/>
        <c:tickLblPos val="nextTo"/>
        <c:crossAx val="2114765744"/>
        <c:crosses val="autoZero"/>
        <c:crossBetween val="between"/>
      </c:valAx>
      <c:serAx>
        <c:axId val="2114513024"/>
        <c:scaling>
          <c:orientation val="minMax"/>
        </c:scaling>
        <c:delete val="1"/>
        <c:axPos val="b"/>
        <c:majorTickMark val="out"/>
        <c:minorTickMark val="none"/>
        <c:tickLblPos val="nextTo"/>
        <c:crossAx val="2114764112"/>
        <c:crosses val="autoZero"/>
      </c:serAx>
    </c:plotArea>
    <c:legend>
      <c:legendPos val="t"/>
      <c:overlay val="0"/>
      <c:txPr>
        <a:bodyPr/>
        <a:lstStyle/>
        <a:p>
          <a:pPr>
            <a:defRPr sz="1400" b="1"/>
          </a:pPr>
          <a:endParaRPr lang="el-GR"/>
        </a:p>
      </c:txPr>
    </c:legend>
    <c:plotVisOnly val="1"/>
    <c:dispBlanksAs val="gap"/>
    <c:showDLblsOverMax val="0"/>
  </c:chart>
  <c:spPr>
    <a:gradFill>
      <a:gsLst>
        <a:gs pos="0">
          <a:srgbClr val="FFC000"/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 sz="2000"/>
              <a:t>30. Νιώσατε υπνηλία, να μην θέλετε να σηκωθείτε από το κρεβάτι </a:t>
            </a:r>
            <a:endParaRPr lang="el-GR"/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930627257681726E-2"/>
          <c:y val="0.18765725854844686"/>
          <c:w val="0.97534209022047846"/>
          <c:h val="0.7912328652755382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FF00"/>
              </a:solidFill>
            </c:spPr>
          </c:dPt>
          <c:dPt>
            <c:idx val="1"/>
            <c:bubble3D val="0"/>
            <c:spPr>
              <a:solidFill>
                <a:srgbClr val="66FFFF"/>
              </a:solidFill>
            </c:spPr>
          </c:dPt>
          <c:dPt>
            <c:idx val="2"/>
            <c:bubble3D val="0"/>
            <c:spPr>
              <a:solidFill>
                <a:srgbClr val="FFC000"/>
              </a:solidFill>
            </c:spPr>
          </c:dPt>
          <c:dPt>
            <c:idx val="3"/>
            <c:bubble3D val="0"/>
            <c:spPr>
              <a:solidFill>
                <a:srgbClr val="FF6600"/>
              </a:solidFill>
            </c:spPr>
          </c:dPt>
          <c:dPt>
            <c:idx val="4"/>
            <c:bubble3D val="0"/>
            <c:spPr>
              <a:solidFill>
                <a:srgbClr val="FF0000"/>
              </a:solidFill>
            </c:spPr>
          </c:dPt>
          <c:dPt>
            <c:idx val="5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-0.17529109317435662"/>
                  <c:y val="4.131139671159395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6504906670018585E-2"/>
                  <c:y val="-0.2520079522862823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720448797948147"/>
                  <c:y val="-0.1703269099314871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3764144647255466E-2"/>
                  <c:y val="9.38110966745459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5.2039013937396933E-2"/>
                  <c:y val="0.14868103713675951"/>
                </c:manualLayout>
              </c:layout>
              <c:tx>
                <c:rich>
                  <a:bodyPr/>
                  <a:lstStyle/>
                  <a:p>
                    <a:r>
                      <a:rPr lang="el-GR"/>
                      <a:t>ΔΕΝ </a:t>
                    </a:r>
                  </a:p>
                  <a:p>
                    <a:r>
                      <a:rPr lang="el-GR"/>
                      <a:t>ΑΠΑΝΤΩ
4%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l-G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Φύλλο2!$B$105:$G$105</c:f>
              <c:strCache>
                <c:ptCount val="6"/>
                <c:pt idx="0">
                  <c:v>Ποτέ </c:v>
                </c:pt>
                <c:pt idx="1">
                  <c:v>Σπάνια </c:v>
                </c:pt>
                <c:pt idx="2">
                  <c:v>Μερικές φορές </c:v>
                </c:pt>
                <c:pt idx="3">
                  <c:v>Συχνά </c:v>
                </c:pt>
                <c:pt idx="4">
                  <c:v>Συνήθως </c:v>
                </c:pt>
                <c:pt idx="5">
                  <c:v>ΔΕΝ ΑΠΑΝΤΩ</c:v>
                </c:pt>
              </c:strCache>
            </c:strRef>
          </c:cat>
          <c:val>
            <c:numRef>
              <c:f>Φύλλο2!$B$106:$G$106</c:f>
              <c:numCache>
                <c:formatCode>General</c:formatCode>
                <c:ptCount val="6"/>
                <c:pt idx="0">
                  <c:v>19</c:v>
                </c:pt>
                <c:pt idx="1">
                  <c:v>8</c:v>
                </c:pt>
                <c:pt idx="2">
                  <c:v>9</c:v>
                </c:pt>
                <c:pt idx="3">
                  <c:v>5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 sz="2000"/>
              <a:t>31. Νιώσατε η ζωή να μην έχει νόημα</a:t>
            </a: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0.12884323644220311"/>
          <c:w val="1"/>
          <c:h val="0.87115676355779692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00FF00"/>
              </a:solidFill>
            </c:spPr>
          </c:dPt>
          <c:dPt>
            <c:idx val="1"/>
            <c:bubble3D val="0"/>
            <c:spPr>
              <a:solidFill>
                <a:srgbClr val="66FFFF"/>
              </a:solidFill>
            </c:spPr>
          </c:dPt>
          <c:dPt>
            <c:idx val="2"/>
            <c:bubble3D val="0"/>
            <c:spPr>
              <a:solidFill>
                <a:srgbClr val="FFC000"/>
              </a:solidFill>
            </c:spPr>
          </c:dPt>
          <c:dPt>
            <c:idx val="3"/>
            <c:bubble3D val="0"/>
            <c:spPr>
              <a:solidFill>
                <a:srgbClr val="FF0000"/>
              </a:solidFill>
            </c:spPr>
          </c:dPt>
          <c:dPt>
            <c:idx val="4"/>
            <c:bubble3D val="0"/>
            <c:spPr>
              <a:solidFill>
                <a:srgbClr val="CC0099"/>
              </a:solidFill>
            </c:spPr>
          </c:dPt>
          <c:dLbls>
            <c:dLbl>
              <c:idx val="0"/>
              <c:layout>
                <c:manualLayout>
                  <c:x val="-0.16631178587706477"/>
                  <c:y val="-0.1772287796049069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0846307385229535E-2"/>
                  <c:y val="-0.1403800359925539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159561192575479"/>
                  <c:y val="3.28373786282608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7674069184465719E-2"/>
                  <c:y val="4.593000531122214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8069341631697234E-2"/>
                  <c:y val="-1.784343754673102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7.6335517940496964E-2"/>
                  <c:y val="0.1182150168360585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l-G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Φύλλο2!$B$107:$G$107</c:f>
              <c:strCache>
                <c:ptCount val="6"/>
                <c:pt idx="0">
                  <c:v>Ποτέ </c:v>
                </c:pt>
                <c:pt idx="1">
                  <c:v>Σπάνια </c:v>
                </c:pt>
                <c:pt idx="2">
                  <c:v>Μερικές φορές </c:v>
                </c:pt>
                <c:pt idx="3">
                  <c:v>Συχνά </c:v>
                </c:pt>
                <c:pt idx="4">
                  <c:v>Συνήθως </c:v>
                </c:pt>
                <c:pt idx="5">
                  <c:v>ΔΕΝ ΑΠΑΝΤΩ</c:v>
                </c:pt>
              </c:strCache>
            </c:strRef>
          </c:cat>
          <c:val>
            <c:numRef>
              <c:f>Φύλλο2!$B$108:$G$108</c:f>
              <c:numCache>
                <c:formatCode>General</c:formatCode>
                <c:ptCount val="6"/>
                <c:pt idx="0">
                  <c:v>30</c:v>
                </c:pt>
                <c:pt idx="1">
                  <c:v>4</c:v>
                </c:pt>
                <c:pt idx="2">
                  <c:v>4</c:v>
                </c:pt>
                <c:pt idx="3">
                  <c:v>2</c:v>
                </c:pt>
                <c:pt idx="4">
                  <c:v>1</c:v>
                </c:pt>
                <c:pt idx="5">
                  <c:v>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 sz="2200"/>
              <a:t>32. Νιώσατε αρνητικά συναισθήματα </a:t>
            </a:r>
          </a:p>
        </c:rich>
      </c:tx>
      <c:layout>
        <c:manualLayout>
          <c:xMode val="edge"/>
          <c:yMode val="edge"/>
          <c:x val="0.29165628209517286"/>
          <c:y val="1.4352348575376839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4935683750977381E-2"/>
          <c:y val="0.17215056023303402"/>
          <c:w val="0.97166296333166768"/>
          <c:h val="0.82784943976696601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00FF00"/>
              </a:solidFill>
            </c:spPr>
          </c:dPt>
          <c:dPt>
            <c:idx val="1"/>
            <c:bubble3D val="0"/>
            <c:spPr>
              <a:solidFill>
                <a:srgbClr val="99FF66"/>
              </a:solidFill>
            </c:spPr>
          </c:dPt>
          <c:dPt>
            <c:idx val="2"/>
            <c:bubble3D val="0"/>
            <c:spPr>
              <a:solidFill>
                <a:srgbClr val="66FFFF"/>
              </a:solidFill>
            </c:spPr>
          </c:dPt>
          <c:dPt>
            <c:idx val="3"/>
            <c:bubble3D val="0"/>
            <c:spPr>
              <a:solidFill>
                <a:srgbClr val="FF6600"/>
              </a:solidFill>
            </c:spPr>
          </c:dPt>
          <c:dPt>
            <c:idx val="4"/>
            <c:bubble3D val="0"/>
            <c:spPr>
              <a:solidFill>
                <a:srgbClr val="FF0000"/>
              </a:solidFill>
            </c:spPr>
          </c:dPt>
          <c:dPt>
            <c:idx val="5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Lbls>
            <c:dLbl>
              <c:idx val="0"/>
              <c:layout>
                <c:manualLayout>
                  <c:x val="-0.11825667639295494"/>
                  <c:y val="3.932178303853801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9063222162406147E-2"/>
                  <c:y val="-0.2447314020398218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321327657678468"/>
                  <c:y val="-0.1637059408427666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2074106004621833E-2"/>
                  <c:y val="4.02652132229626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1041358793721183E-2"/>
                  <c:y val="8.377098817683616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4.8140173565436914E-2"/>
                  <c:y val="0.10953176060134917"/>
                </c:manualLayout>
              </c:layout>
              <c:tx>
                <c:rich>
                  <a:bodyPr/>
                  <a:lstStyle/>
                  <a:p>
                    <a:r>
                      <a:rPr lang="el-GR"/>
                      <a:t>ΔΕΝ </a:t>
                    </a:r>
                  </a:p>
                  <a:p>
                    <a:r>
                      <a:rPr lang="el-GR"/>
                      <a:t>ΑΠΑΝΤΩ
5%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l-G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Φύλλο2!$B$109:$G$109</c:f>
              <c:strCache>
                <c:ptCount val="6"/>
                <c:pt idx="0">
                  <c:v>Ποτέ </c:v>
                </c:pt>
                <c:pt idx="1">
                  <c:v>Σπάνια </c:v>
                </c:pt>
                <c:pt idx="2">
                  <c:v>Μερικές φορές </c:v>
                </c:pt>
                <c:pt idx="3">
                  <c:v>Συχνά </c:v>
                </c:pt>
                <c:pt idx="4">
                  <c:v>Συνήθως </c:v>
                </c:pt>
                <c:pt idx="5">
                  <c:v>ΔΕΝ ΑΠΑΝΤΩ</c:v>
                </c:pt>
              </c:strCache>
            </c:strRef>
          </c:cat>
          <c:val>
            <c:numRef>
              <c:f>Φύλλο2!$B$110:$G$110</c:f>
              <c:numCache>
                <c:formatCode>General</c:formatCode>
                <c:ptCount val="6"/>
                <c:pt idx="0">
                  <c:v>15</c:v>
                </c:pt>
                <c:pt idx="1">
                  <c:v>11</c:v>
                </c:pt>
                <c:pt idx="2">
                  <c:v>10</c:v>
                </c:pt>
                <c:pt idx="3">
                  <c:v>5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 sz="2000"/>
              <a:t>33. Νιώσατε τρέμουλο χεριών </a:t>
            </a: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4226966947483623E-2"/>
          <c:y val="0.117196488374744"/>
          <c:w val="0.97154606610503291"/>
          <c:h val="0.85552302952048442"/>
        </c:manualLayout>
      </c:layout>
      <c:pie3DChart>
        <c:varyColors val="1"/>
        <c:ser>
          <c:idx val="0"/>
          <c:order val="0"/>
          <c:spPr>
            <a:solidFill>
              <a:schemeClr val="accent6">
                <a:lumMod val="40000"/>
                <a:lumOff val="60000"/>
              </a:schemeClr>
            </a:solidFill>
          </c:spPr>
          <c:dPt>
            <c:idx val="0"/>
            <c:bubble3D val="0"/>
            <c:spPr>
              <a:solidFill>
                <a:srgbClr val="00FF00"/>
              </a:solidFill>
            </c:spPr>
          </c:dPt>
          <c:dPt>
            <c:idx val="1"/>
            <c:bubble3D val="0"/>
            <c:spPr>
              <a:solidFill>
                <a:srgbClr val="66FFFF"/>
              </a:solidFill>
            </c:spPr>
          </c:dPt>
          <c:dPt>
            <c:idx val="2"/>
            <c:bubble3D val="0"/>
            <c:spPr>
              <a:solidFill>
                <a:srgbClr val="FF6600"/>
              </a:solidFill>
            </c:spPr>
          </c:dPt>
          <c:dPt>
            <c:idx val="3"/>
            <c:bubble3D val="0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-0.20481851753549532"/>
                  <c:y val="-0.2563425415254305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l-G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Φύλλο2!$B$111:$G$111</c:f>
              <c:strCache>
                <c:ptCount val="6"/>
                <c:pt idx="0">
                  <c:v>Ποτέ </c:v>
                </c:pt>
                <c:pt idx="1">
                  <c:v>Σπάνια </c:v>
                </c:pt>
                <c:pt idx="2">
                  <c:v>Μερικές φορές </c:v>
                </c:pt>
                <c:pt idx="3">
                  <c:v>Συχνά </c:v>
                </c:pt>
                <c:pt idx="4">
                  <c:v>Συνήθως </c:v>
                </c:pt>
                <c:pt idx="5">
                  <c:v>ΔΕΝ ΑΠΑΝΤΩ</c:v>
                </c:pt>
              </c:strCache>
            </c:strRef>
          </c:cat>
          <c:val>
            <c:numRef>
              <c:f>Φύλλο2!$B$112:$G$112</c:f>
              <c:numCache>
                <c:formatCode>General</c:formatCode>
                <c:ptCount val="6"/>
                <c:pt idx="0">
                  <c:v>34</c:v>
                </c:pt>
                <c:pt idx="1">
                  <c:v>6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 sz="2400">
                <a:solidFill>
                  <a:schemeClr val="accent2">
                    <a:lumMod val="20000"/>
                    <a:lumOff val="80000"/>
                  </a:schemeClr>
                </a:solidFill>
              </a:rPr>
              <a:t>34. Νιώσατε τεμπελιά</a:t>
            </a: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0.13094599141464852"/>
                  <c:y val="6.304843528632418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3497662522803358"/>
                  <c:y val="-0.2271138550560795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641021026662417"/>
                  <c:y val="-0.2172711433054021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1945976954648702"/>
                  <c:y val="2.119651207663130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0055216542142575"/>
                  <c:y val="7.740349146097064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7.0806487655109315E-2"/>
                  <c:y val="0.12582850732787618"/>
                </c:manualLayout>
              </c:layout>
              <c:tx>
                <c:rich>
                  <a:bodyPr/>
                  <a:lstStyle/>
                  <a:p>
                    <a:r>
                      <a:rPr lang="el-GR">
                        <a:solidFill>
                          <a:schemeClr val="accent2">
                            <a:lumMod val="20000"/>
                            <a:lumOff val="80000"/>
                          </a:schemeClr>
                        </a:solidFill>
                      </a:rPr>
                      <a:t>ΔΕΝ </a:t>
                    </a:r>
                  </a:p>
                  <a:p>
                    <a:r>
                      <a:rPr lang="el-GR">
                        <a:solidFill>
                          <a:schemeClr val="accent2">
                            <a:lumMod val="20000"/>
                            <a:lumOff val="80000"/>
                          </a:schemeClr>
                        </a:solidFill>
                      </a:rPr>
                      <a:t>ΑΠΑΝΤΩ
7%</a:t>
                    </a:r>
                    <a:endParaRPr lang="el-GR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chemeClr val="accent2">
                        <a:lumMod val="20000"/>
                        <a:lumOff val="80000"/>
                      </a:schemeClr>
                    </a:solidFill>
                  </a:defRPr>
                </a:pPr>
                <a:endParaRPr lang="el-G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Φύλλο2!$B$113:$G$113</c:f>
              <c:strCache>
                <c:ptCount val="6"/>
                <c:pt idx="0">
                  <c:v>Ποτέ </c:v>
                </c:pt>
                <c:pt idx="1">
                  <c:v>Σπάνια </c:v>
                </c:pt>
                <c:pt idx="2">
                  <c:v>Μερικές φορές </c:v>
                </c:pt>
                <c:pt idx="3">
                  <c:v>Συχνά </c:v>
                </c:pt>
                <c:pt idx="4">
                  <c:v>Συνήθως </c:v>
                </c:pt>
                <c:pt idx="5">
                  <c:v>ΔΕΝ ΑΠΑΝΤΩ</c:v>
                </c:pt>
              </c:strCache>
            </c:strRef>
          </c:cat>
          <c:val>
            <c:numRef>
              <c:f>Φύλλο2!$B$114:$G$114</c:f>
              <c:numCache>
                <c:formatCode>General</c:formatCode>
                <c:ptCount val="6"/>
                <c:pt idx="0">
                  <c:v>13</c:v>
                </c:pt>
                <c:pt idx="1">
                  <c:v>11</c:v>
                </c:pt>
                <c:pt idx="2">
                  <c:v>8</c:v>
                </c:pt>
                <c:pt idx="3">
                  <c:v>6</c:v>
                </c:pt>
                <c:pt idx="4">
                  <c:v>4</c:v>
                </c:pt>
                <c:pt idx="5">
                  <c:v>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 sz="2800">
                <a:solidFill>
                  <a:schemeClr val="accent3">
                    <a:lumMod val="20000"/>
                    <a:lumOff val="80000"/>
                  </a:schemeClr>
                </a:solidFill>
              </a:rPr>
              <a:t>35. Νιώσατε εξάντληση</a:t>
            </a: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FF00"/>
              </a:solidFill>
            </c:spPr>
          </c:dPt>
          <c:dPt>
            <c:idx val="1"/>
            <c:bubble3D val="0"/>
            <c:spPr>
              <a:solidFill>
                <a:srgbClr val="66FF66"/>
              </a:solidFill>
            </c:spPr>
          </c:dPt>
          <c:dPt>
            <c:idx val="2"/>
            <c:bubble3D val="0"/>
            <c:spPr>
              <a:solidFill>
                <a:srgbClr val="66FFFF"/>
              </a:solidFill>
            </c:spPr>
          </c:dPt>
          <c:dPt>
            <c:idx val="3"/>
            <c:bubble3D val="0"/>
            <c:spPr>
              <a:solidFill>
                <a:srgbClr val="FF6600"/>
              </a:solidFill>
            </c:spPr>
          </c:dPt>
          <c:dPt>
            <c:idx val="5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Lbls>
            <c:dLbl>
              <c:idx val="0"/>
              <c:layout>
                <c:manualLayout>
                  <c:x val="-0.13810368136865306"/>
                  <c:y val="3.430878832453635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784260708306363"/>
                  <c:y val="-0.219246824916116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6979098216260949"/>
                  <c:y val="4.62649861075057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4674974941347736E-2"/>
                  <c:y val="8.89931066309019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4.4124094269693916E-2"/>
                  <c:y val="0.12490111812946458"/>
                </c:manualLayout>
              </c:layout>
              <c:tx>
                <c:rich>
                  <a:bodyPr/>
                  <a:lstStyle/>
                  <a:p>
                    <a:r>
                      <a:rPr lang="el-GR"/>
                      <a:t>ΔΕΝ </a:t>
                    </a:r>
                  </a:p>
                  <a:p>
                    <a:r>
                      <a:rPr lang="el-GR"/>
                      <a:t>ΑΠΑΝΤΩ
5%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l-G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Φύλλο2!$B$115:$G$115</c:f>
              <c:strCache>
                <c:ptCount val="6"/>
                <c:pt idx="0">
                  <c:v>Ποτέ </c:v>
                </c:pt>
                <c:pt idx="1">
                  <c:v>Σπάνια </c:v>
                </c:pt>
                <c:pt idx="2">
                  <c:v>Μερικές φορές </c:v>
                </c:pt>
                <c:pt idx="3">
                  <c:v>Συχνά </c:v>
                </c:pt>
                <c:pt idx="4">
                  <c:v>Συνήθως </c:v>
                </c:pt>
                <c:pt idx="5">
                  <c:v>ΔΕΝ ΑΠΑΝΤΩ</c:v>
                </c:pt>
              </c:strCache>
            </c:strRef>
          </c:cat>
          <c:val>
            <c:numRef>
              <c:f>Φύλλο2!$B$116:$G$116</c:f>
              <c:numCache>
                <c:formatCode>General</c:formatCode>
                <c:ptCount val="6"/>
                <c:pt idx="0">
                  <c:v>20</c:v>
                </c:pt>
                <c:pt idx="1">
                  <c:v>14</c:v>
                </c:pt>
                <c:pt idx="2">
                  <c:v>5</c:v>
                </c:pt>
                <c:pt idx="3">
                  <c:v>4</c:v>
                </c:pt>
                <c:pt idx="4">
                  <c:v>0</c:v>
                </c:pt>
                <c:pt idx="5">
                  <c:v>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accent3">
                    <a:lumMod val="20000"/>
                    <a:lumOff val="80000"/>
                  </a:schemeClr>
                </a:solidFill>
              </a:defRPr>
            </a:pPr>
            <a:r>
              <a:rPr lang="el-GR" sz="2800">
                <a:solidFill>
                  <a:schemeClr val="accent3">
                    <a:lumMod val="20000"/>
                    <a:lumOff val="80000"/>
                  </a:schemeClr>
                </a:solidFill>
              </a:rPr>
              <a:t>36. Νιώσατε ξηροστομία </a:t>
            </a: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4767193480289905E-2"/>
          <c:y val="0.18424560174472127"/>
          <c:w val="0.98523280651971012"/>
          <c:h val="0.81575439825527873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FF00"/>
              </a:solidFill>
            </c:spPr>
          </c:dPt>
          <c:dPt>
            <c:idx val="1"/>
            <c:bubble3D val="0"/>
            <c:spPr>
              <a:solidFill>
                <a:srgbClr val="66FFFF"/>
              </a:solidFill>
            </c:spPr>
          </c:dPt>
          <c:dPt>
            <c:idx val="2"/>
            <c:bubble3D val="0"/>
            <c:spPr>
              <a:solidFill>
                <a:srgbClr val="FF6600"/>
              </a:solidFill>
            </c:spPr>
          </c:dPt>
          <c:dPt>
            <c:idx val="5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</c:spPr>
          </c:dPt>
          <c:dLbls>
            <c:dLbl>
              <c:idx val="0"/>
              <c:layout>
                <c:manualLayout>
                  <c:x val="-0.17841179160480836"/>
                  <c:y val="-0.200166973407078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4884570812896597"/>
                  <c:y val="5.341999797448376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3192954102694201E-2"/>
                  <c:y val="1.0030854406323824E-2"/>
                </c:manualLayout>
              </c:layout>
              <c:spPr/>
              <c:txPr>
                <a:bodyPr/>
                <a:lstStyle/>
                <a:p>
                  <a:pPr>
                    <a:defRPr sz="1400" b="1">
                      <a:solidFill>
                        <a:schemeClr val="accent3">
                          <a:lumMod val="20000"/>
                          <a:lumOff val="80000"/>
                        </a:schemeClr>
                      </a:solidFill>
                    </a:defRPr>
                  </a:pPr>
                  <a:endParaRPr lang="el-G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4.2456166726175935E-2"/>
                  <c:y val="0.14361245314198032"/>
                </c:manualLayout>
              </c:layout>
              <c:tx>
                <c:rich>
                  <a:bodyPr/>
                  <a:lstStyle/>
                  <a:p>
                    <a:r>
                      <a:rPr lang="el-GR"/>
                      <a:t>ΔΕΝ </a:t>
                    </a:r>
                  </a:p>
                  <a:p>
                    <a:r>
                      <a:rPr lang="el-GR"/>
                      <a:t>ΑΠΑΝΤΩ
5%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l-G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>
                  <a:solidFill>
                    <a:schemeClr val="accent1">
                      <a:lumMod val="20000"/>
                      <a:lumOff val="80000"/>
                    </a:schemeClr>
                  </a:solidFill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Φύλλο2!$B$117:$G$117</c:f>
              <c:strCache>
                <c:ptCount val="6"/>
                <c:pt idx="0">
                  <c:v>Ποτέ </c:v>
                </c:pt>
                <c:pt idx="1">
                  <c:v>Σπάνια </c:v>
                </c:pt>
                <c:pt idx="2">
                  <c:v>Μερικές φορές </c:v>
                </c:pt>
                <c:pt idx="3">
                  <c:v>Συχνά </c:v>
                </c:pt>
                <c:pt idx="4">
                  <c:v>Συνήθως </c:v>
                </c:pt>
                <c:pt idx="5">
                  <c:v>ΔΕΝ ΑΠΑΝΤΩ</c:v>
                </c:pt>
              </c:strCache>
            </c:strRef>
          </c:cat>
          <c:val>
            <c:numRef>
              <c:f>Φύλλο2!$B$118:$G$118</c:f>
              <c:numCache>
                <c:formatCode>General</c:formatCode>
                <c:ptCount val="6"/>
                <c:pt idx="0">
                  <c:v>31</c:v>
                </c:pt>
                <c:pt idx="1">
                  <c:v>11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 sz="2800"/>
              <a:t>37. Νιώσατε δύσπνοια 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FF00"/>
              </a:solidFill>
            </c:spPr>
          </c:dPt>
          <c:dPt>
            <c:idx val="1"/>
            <c:bubble3D val="0"/>
            <c:spPr>
              <a:solidFill>
                <a:srgbClr val="66FFFF"/>
              </a:solidFill>
            </c:spPr>
          </c:dPt>
          <c:dPt>
            <c:idx val="2"/>
            <c:bubble3D val="0"/>
            <c:spPr>
              <a:solidFill>
                <a:srgbClr val="FFC000"/>
              </a:solidFill>
            </c:spPr>
          </c:dPt>
          <c:dPt>
            <c:idx val="5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Lbls>
            <c:dLbl>
              <c:idx val="0"/>
              <c:layout>
                <c:manualLayout>
                  <c:x val="-0.15509914729558327"/>
                  <c:y val="-0.2074319868716219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537429830840522"/>
                  <c:y val="4.63690700230348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1922076128043803"/>
                  <c:y val="7.508669446911869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9.337603134536418E-2"/>
                  <c:y val="0.14759609159753692"/>
                </c:manualLayout>
              </c:layout>
              <c:tx>
                <c:rich>
                  <a:bodyPr/>
                  <a:lstStyle/>
                  <a:p>
                    <a:r>
                      <a:rPr lang="el-GR"/>
                      <a:t>ΔΕΝ </a:t>
                    </a:r>
                  </a:p>
                  <a:p>
                    <a:r>
                      <a:rPr lang="el-GR"/>
                      <a:t>ΑΠΑΝΤΩ
9%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l-G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Φύλλο2!$B$119:$G$119</c:f>
              <c:strCache>
                <c:ptCount val="6"/>
                <c:pt idx="0">
                  <c:v>Ποτέ </c:v>
                </c:pt>
                <c:pt idx="1">
                  <c:v>Σπάνια </c:v>
                </c:pt>
                <c:pt idx="2">
                  <c:v>Μερικές φορές </c:v>
                </c:pt>
                <c:pt idx="3">
                  <c:v>Συχνά </c:v>
                </c:pt>
                <c:pt idx="4">
                  <c:v>Συνήθως </c:v>
                </c:pt>
                <c:pt idx="5">
                  <c:v>ΔΕΝ ΑΠΑΝΤΩ</c:v>
                </c:pt>
              </c:strCache>
            </c:strRef>
          </c:cat>
          <c:val>
            <c:numRef>
              <c:f>Φύλλο2!$B$120:$G$120</c:f>
              <c:numCache>
                <c:formatCode>General</c:formatCode>
                <c:ptCount val="6"/>
                <c:pt idx="0">
                  <c:v>34</c:v>
                </c:pt>
                <c:pt idx="1">
                  <c:v>5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 sz="2800">
                <a:solidFill>
                  <a:schemeClr val="accent5">
                    <a:lumMod val="40000"/>
                    <a:lumOff val="60000"/>
                  </a:schemeClr>
                </a:solidFill>
              </a:rPr>
              <a:t>38. Νιώσατε ευέξαπτος / τη</a:t>
            </a:r>
            <a:r>
              <a:rPr lang="el-GR" sz="2800"/>
              <a:t> </a:t>
            </a: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00FF00"/>
              </a:solidFill>
            </c:spPr>
          </c:dPt>
          <c:dPt>
            <c:idx val="1"/>
            <c:bubble3D val="0"/>
            <c:spPr>
              <a:solidFill>
                <a:srgbClr val="99FF66"/>
              </a:solidFill>
            </c:spPr>
          </c:dPt>
          <c:dPt>
            <c:idx val="2"/>
            <c:bubble3D val="0"/>
            <c:spPr>
              <a:solidFill>
                <a:srgbClr val="66FFFF"/>
              </a:solidFill>
            </c:spPr>
          </c:dPt>
          <c:dPt>
            <c:idx val="3"/>
            <c:bubble3D val="0"/>
            <c:spPr>
              <a:solidFill>
                <a:srgbClr val="FF6600"/>
              </a:solidFill>
            </c:spPr>
          </c:dPt>
          <c:dPt>
            <c:idx val="4"/>
            <c:bubble3D val="0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-0.12956521205877303"/>
                  <c:y val="4.0866305901184015E-2"/>
                </c:manualLayout>
              </c:layout>
              <c:spPr/>
              <c:txPr>
                <a:bodyPr/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el-G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6772512080849708E-2"/>
                  <c:y val="-0.25034670639966511"/>
                </c:manualLayout>
              </c:layout>
              <c:spPr/>
              <c:txPr>
                <a:bodyPr/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el-G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5142443643142739"/>
                  <c:y val="-0.16285470528467194"/>
                </c:manualLayout>
              </c:layout>
              <c:spPr/>
              <c:txPr>
                <a:bodyPr/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el-G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3888978830917165"/>
                  <c:y val="1.332382272069478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1094758015061205E-2"/>
                  <c:y val="8.945284456776052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3.9835774032918783E-2"/>
                  <c:y val="0.11749480780871759"/>
                </c:manualLayout>
              </c:layout>
              <c:tx>
                <c:rich>
                  <a:bodyPr/>
                  <a:lstStyle/>
                  <a:p>
                    <a:r>
                      <a:rPr lang="el-GR">
                        <a:solidFill>
                          <a:schemeClr val="accent3">
                            <a:lumMod val="20000"/>
                            <a:lumOff val="80000"/>
                          </a:schemeClr>
                        </a:solidFill>
                      </a:rPr>
                      <a:t>ΔΕΝ </a:t>
                    </a:r>
                  </a:p>
                  <a:p>
                    <a:r>
                      <a:rPr lang="el-GR">
                        <a:solidFill>
                          <a:schemeClr val="accent3">
                            <a:lumMod val="20000"/>
                            <a:lumOff val="80000"/>
                          </a:schemeClr>
                        </a:solidFill>
                      </a:rPr>
                      <a:t>ΑΠΑΝΤΩ
4%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accent3">
                        <a:lumMod val="20000"/>
                        <a:lumOff val="80000"/>
                      </a:schemeClr>
                    </a:solidFill>
                  </a:defRPr>
                </a:pPr>
                <a:endParaRPr lang="el-G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Φύλλο2!$B$121:$G$121</c:f>
              <c:strCache>
                <c:ptCount val="6"/>
                <c:pt idx="0">
                  <c:v>Ποτέ </c:v>
                </c:pt>
                <c:pt idx="1">
                  <c:v>Σπάνια </c:v>
                </c:pt>
                <c:pt idx="2">
                  <c:v>Μερικές φορές </c:v>
                </c:pt>
                <c:pt idx="3">
                  <c:v>Συχνά </c:v>
                </c:pt>
                <c:pt idx="4">
                  <c:v>Συνήθως </c:v>
                </c:pt>
                <c:pt idx="5">
                  <c:v>ΔΕΝ ΑΠΑΝΤΩ</c:v>
                </c:pt>
              </c:strCache>
            </c:strRef>
          </c:cat>
          <c:val>
            <c:numRef>
              <c:f>Φύλλο2!$B$122:$G$122</c:f>
              <c:numCache>
                <c:formatCode>General</c:formatCode>
                <c:ptCount val="6"/>
                <c:pt idx="0">
                  <c:v>15</c:v>
                </c:pt>
                <c:pt idx="1">
                  <c:v>12</c:v>
                </c:pt>
                <c:pt idx="2">
                  <c:v>4</c:v>
                </c:pt>
                <c:pt idx="3">
                  <c:v>8</c:v>
                </c:pt>
                <c:pt idx="4">
                  <c:v>4</c:v>
                </c:pt>
                <c:pt idx="5">
                  <c:v>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rgbClr val="FFFF00"/>
                </a:solidFill>
              </a:defRPr>
            </a:pPr>
            <a:r>
              <a:rPr lang="el-GR" sz="2800">
                <a:solidFill>
                  <a:srgbClr val="FFFF00"/>
                </a:solidFill>
              </a:rPr>
              <a:t>39. Νιώσατε αστάθεια ή ζαλάδες </a:t>
            </a: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1262818951754747E-2"/>
          <c:y val="0.20330324212361617"/>
          <c:w val="0.96434721433016746"/>
          <c:h val="0.79669675787638383"/>
        </c:manualLayout>
      </c:layout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0.14252543496495929"/>
                  <c:y val="-0.1437977636397858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4127039532429581"/>
                  <c:y val="5.4722384577978649E-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1950794166193146"/>
                  <c:y val="8.461058379588572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0808507184024678E-2"/>
                  <c:y val="8.535895170776480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1350623697810967E-2"/>
                  <c:y val="0.11983039291145914"/>
                </c:manualLayout>
              </c:layout>
              <c:tx>
                <c:rich>
                  <a:bodyPr/>
                  <a:lstStyle/>
                  <a:p>
                    <a:r>
                      <a:rPr lang="el-GR" b="1">
                        <a:solidFill>
                          <a:srgbClr val="FFFF00"/>
                        </a:solidFill>
                      </a:rPr>
                      <a:t>ΔΕΝ </a:t>
                    </a:r>
                  </a:p>
                  <a:p>
                    <a:r>
                      <a:rPr lang="el-GR" b="1">
                        <a:solidFill>
                          <a:srgbClr val="FFFF00"/>
                        </a:solidFill>
                      </a:rPr>
                      <a:t>ΑΠΑΝΤΩ
4%</a:t>
                    </a:r>
                    <a:endParaRPr lang="el-GR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>
                    <a:solidFill>
                      <a:srgbClr val="FFFF00"/>
                    </a:solidFill>
                  </a:defRPr>
                </a:pPr>
                <a:endParaRPr lang="el-G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Φύλλο2!$B$123:$G$123</c:f>
              <c:strCache>
                <c:ptCount val="6"/>
                <c:pt idx="0">
                  <c:v>Ποτέ </c:v>
                </c:pt>
                <c:pt idx="1">
                  <c:v>Σπάνια </c:v>
                </c:pt>
                <c:pt idx="2">
                  <c:v>Μερικές φορές </c:v>
                </c:pt>
                <c:pt idx="3">
                  <c:v>Συχνά </c:v>
                </c:pt>
                <c:pt idx="4">
                  <c:v>Συνήθως </c:v>
                </c:pt>
                <c:pt idx="5">
                  <c:v>ΔΕΝ ΑΠΑΝΤΩ</c:v>
                </c:pt>
              </c:strCache>
            </c:strRef>
          </c:cat>
          <c:val>
            <c:numRef>
              <c:f>Φύλλο2!$B$124:$G$124</c:f>
              <c:numCache>
                <c:formatCode>General</c:formatCode>
                <c:ptCount val="6"/>
                <c:pt idx="0">
                  <c:v>30</c:v>
                </c:pt>
                <c:pt idx="1">
                  <c:v>8</c:v>
                </c:pt>
                <c:pt idx="2">
                  <c:v>4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/>
              <a:t>ΗΛΙΚΙΑ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0448972532081114E-2"/>
          <c:y val="7.7719790840098474E-2"/>
          <c:w val="0.92955102746791884"/>
          <c:h val="0.79500213636086192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cat>
            <c:strRef>
              <c:f>Φύλλο2!$B$5:$L$5</c:f>
              <c:strCache>
                <c:ptCount val="11"/>
                <c:pt idx="0">
                  <c:v>ΕΩΣ 12</c:v>
                </c:pt>
                <c:pt idx="1">
                  <c:v>13 ΕΩΣ 15 </c:v>
                </c:pt>
                <c:pt idx="2">
                  <c:v>16 ΕΩΣ 18</c:v>
                </c:pt>
                <c:pt idx="3">
                  <c:v>19 ΕΩΣ 29</c:v>
                </c:pt>
                <c:pt idx="4">
                  <c:v>30 ΕΩΣ 39</c:v>
                </c:pt>
                <c:pt idx="5">
                  <c:v>40 ΕΩΣ 49</c:v>
                </c:pt>
                <c:pt idx="6">
                  <c:v>50 ΕΩΣ 59 </c:v>
                </c:pt>
                <c:pt idx="7">
                  <c:v>60 ΕΩΣ 69</c:v>
                </c:pt>
                <c:pt idx="8">
                  <c:v>70 ΕΩΣ 79</c:v>
                </c:pt>
                <c:pt idx="9">
                  <c:v>80 ΑΝΩ </c:v>
                </c:pt>
                <c:pt idx="10">
                  <c:v>ΔΕΝ ΑΠΑΝΤΩ</c:v>
                </c:pt>
              </c:strCache>
            </c:strRef>
          </c:cat>
          <c:val>
            <c:numRef>
              <c:f>Φύλλο2!$B$6:$L$6</c:f>
              <c:numCache>
                <c:formatCode>0%</c:formatCode>
                <c:ptCount val="11"/>
                <c:pt idx="0">
                  <c:v>2.2222222222222223E-2</c:v>
                </c:pt>
                <c:pt idx="1">
                  <c:v>0.1111111111111111</c:v>
                </c:pt>
                <c:pt idx="2">
                  <c:v>0.1111111111111111</c:v>
                </c:pt>
                <c:pt idx="3">
                  <c:v>0.2</c:v>
                </c:pt>
                <c:pt idx="4">
                  <c:v>0.1111111111111111</c:v>
                </c:pt>
                <c:pt idx="5">
                  <c:v>0.2</c:v>
                </c:pt>
                <c:pt idx="6">
                  <c:v>0.15555555555555556</c:v>
                </c:pt>
                <c:pt idx="7">
                  <c:v>6.6666666666666666E-2</c:v>
                </c:pt>
                <c:pt idx="8">
                  <c:v>0</c:v>
                </c:pt>
                <c:pt idx="9">
                  <c:v>0</c:v>
                </c:pt>
                <c:pt idx="10">
                  <c:v>2.2222222222222223E-2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14762480"/>
        <c:axId val="2114763024"/>
        <c:axId val="0"/>
      </c:bar3DChart>
      <c:catAx>
        <c:axId val="21147624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114763024"/>
        <c:crosses val="autoZero"/>
        <c:auto val="1"/>
        <c:lblAlgn val="ctr"/>
        <c:lblOffset val="100"/>
        <c:noMultiLvlLbl val="0"/>
      </c:catAx>
      <c:valAx>
        <c:axId val="2114763024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2114762480"/>
        <c:crosses val="autoZero"/>
        <c:crossBetween val="between"/>
      </c:valAx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 sz="2400"/>
              <a:t>1. Η Νόσος </a:t>
            </a:r>
            <a:r>
              <a:rPr lang="en-US" sz="2400"/>
              <a:t>Covid-19 </a:t>
            </a:r>
            <a:r>
              <a:rPr lang="el-GR" sz="2400"/>
              <a:t>είναι προϊόν:</a:t>
            </a:r>
          </a:p>
        </c:rich>
      </c:tx>
      <c:layout>
        <c:manualLayout>
          <c:xMode val="edge"/>
          <c:yMode val="edge"/>
          <c:x val="0.28592981432876446"/>
          <c:y val="1.5180262630496471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FF006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Φύλλο2!$B$9:$H$9</c:f>
              <c:strCache>
                <c:ptCount val="7"/>
                <c:pt idx="0">
                  <c:v>Φυσικής επιλογής </c:v>
                </c:pt>
                <c:pt idx="1">
                  <c:v>Εργ. Ατυχήματος </c:v>
                </c:pt>
                <c:pt idx="2">
                  <c:v>βιο-όπλο </c:v>
                </c:pt>
                <c:pt idx="3">
                  <c:v>Μείωσης πληθυσμού </c:v>
                </c:pt>
                <c:pt idx="4">
                  <c:v>Έγκληματος φαρμ/κών </c:v>
                </c:pt>
                <c:pt idx="5">
                  <c:v>Οργής θεού </c:v>
                </c:pt>
                <c:pt idx="6">
                  <c:v>Απάτης </c:v>
                </c:pt>
              </c:strCache>
            </c:strRef>
          </c:cat>
          <c:val>
            <c:numRef>
              <c:f>Φύλλο2!$B$10:$H$10</c:f>
              <c:numCache>
                <c:formatCode>0%</c:formatCode>
                <c:ptCount val="7"/>
                <c:pt idx="0">
                  <c:v>0.35555555555555557</c:v>
                </c:pt>
                <c:pt idx="1">
                  <c:v>0.46666666666666667</c:v>
                </c:pt>
                <c:pt idx="2">
                  <c:v>8.8888888888888892E-2</c:v>
                </c:pt>
                <c:pt idx="3">
                  <c:v>0.28888888888888886</c:v>
                </c:pt>
                <c:pt idx="4">
                  <c:v>0.13333333333333333</c:v>
                </c:pt>
                <c:pt idx="5">
                  <c:v>0</c:v>
                </c:pt>
                <c:pt idx="6">
                  <c:v>0.1111111111111111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114772816"/>
        <c:axId val="2114767376"/>
        <c:axId val="0"/>
      </c:bar3DChart>
      <c:catAx>
        <c:axId val="21147728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l-GR"/>
          </a:p>
        </c:txPr>
        <c:crossAx val="2114767376"/>
        <c:crosses val="autoZero"/>
        <c:auto val="1"/>
        <c:lblAlgn val="ctr"/>
        <c:lblOffset val="100"/>
        <c:noMultiLvlLbl val="0"/>
      </c:catAx>
      <c:valAx>
        <c:axId val="211476737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2114772816"/>
        <c:crosses val="autoZero"/>
        <c:crossBetween val="between"/>
      </c:valAx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 sz="2400"/>
              <a:t>2. Η </a:t>
            </a:r>
            <a:r>
              <a:rPr lang="en-US" sz="2400"/>
              <a:t>Covid-19 </a:t>
            </a:r>
            <a:r>
              <a:rPr lang="el-GR" sz="2400"/>
              <a:t>σε σχέση με τη γρίπη είναι: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</c:spPr>
          </c:dPt>
          <c:dPt>
            <c:idx val="1"/>
            <c:bubble3D val="0"/>
            <c:spPr>
              <a:solidFill>
                <a:srgbClr val="FF6600"/>
              </a:solidFill>
            </c:spPr>
          </c:dPt>
          <c:dPt>
            <c:idx val="2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3"/>
            <c:bubble3D val="0"/>
            <c:spPr>
              <a:solidFill>
                <a:srgbClr val="33CC33"/>
              </a:solidFill>
            </c:spPr>
          </c:dPt>
          <c:dPt>
            <c:idx val="4"/>
            <c:bubble3D val="0"/>
            <c:spPr>
              <a:solidFill>
                <a:srgbClr val="00FF00"/>
              </a:solidFill>
            </c:spPr>
          </c:dPt>
          <c:dLbls>
            <c:dLbl>
              <c:idx val="4"/>
              <c:layout>
                <c:manualLayout>
                  <c:x val="0.11345951784805493"/>
                  <c:y val="-1.53962211677182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l-G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Φύλλο2!$B$12:$F$12</c:f>
              <c:strCache>
                <c:ptCount val="5"/>
                <c:pt idx="0">
                  <c:v>Πολύ πιο  επικίνδυνη</c:v>
                </c:pt>
                <c:pt idx="1">
                  <c:v>Πιο επικίνδυνη</c:v>
                </c:pt>
                <c:pt idx="2">
                  <c:v>Το ίδιο επικίνδυνη</c:v>
                </c:pt>
                <c:pt idx="3">
                  <c:v>Πιο ακίνδυνη </c:v>
                </c:pt>
                <c:pt idx="4">
                  <c:v>Πολύ πιο ακίνδυνη</c:v>
                </c:pt>
              </c:strCache>
            </c:strRef>
          </c:cat>
          <c:val>
            <c:numRef>
              <c:f>Φύλλο2!$B$13:$F$13</c:f>
              <c:numCache>
                <c:formatCode>General</c:formatCode>
                <c:ptCount val="5"/>
                <c:pt idx="0">
                  <c:v>12</c:v>
                </c:pt>
                <c:pt idx="1">
                  <c:v>18</c:v>
                </c:pt>
                <c:pt idx="2">
                  <c:v>10</c:v>
                </c:pt>
                <c:pt idx="3">
                  <c:v>4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 sz="2400">
                <a:solidFill>
                  <a:srgbClr val="66FFFF"/>
                </a:solidFill>
              </a:rPr>
              <a:t>3. Ο βαθμός συμμόρφωσης σας στα μέτρα είναι: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Φύλλο2!$B$14:$L$14</c:f>
              <c:strCache>
                <c:ptCount val="11"/>
                <c:pt idx="0">
                  <c:v>ΈΝΑ </c:v>
                </c:pt>
                <c:pt idx="1">
                  <c:v>ΔΥ0</c:v>
                </c:pt>
                <c:pt idx="2">
                  <c:v>ΤΡΙΑ</c:v>
                </c:pt>
                <c:pt idx="3">
                  <c:v>ΤΕΣΣΕΡΑ</c:v>
                </c:pt>
                <c:pt idx="4">
                  <c:v>ΠΕΝΤΕ</c:v>
                </c:pt>
                <c:pt idx="5">
                  <c:v>ΕΞΙ</c:v>
                </c:pt>
                <c:pt idx="6">
                  <c:v>ΕΠΤΑ</c:v>
                </c:pt>
                <c:pt idx="7">
                  <c:v>ΟΚΤΩ</c:v>
                </c:pt>
                <c:pt idx="8">
                  <c:v>ΕΝΝΙΑ</c:v>
                </c:pt>
                <c:pt idx="9">
                  <c:v>ΔΕΚΑ</c:v>
                </c:pt>
                <c:pt idx="10">
                  <c:v>ΔΕΝ ΑΠΑΝΤΩ</c:v>
                </c:pt>
              </c:strCache>
            </c:strRef>
          </c:cat>
          <c:val>
            <c:numRef>
              <c:f>Φύλλο2!$B$15:$L$15</c:f>
              <c:numCache>
                <c:formatCode>0%</c:formatCode>
                <c:ptCount val="11"/>
                <c:pt idx="0">
                  <c:v>4.4444444444444446E-2</c:v>
                </c:pt>
                <c:pt idx="1">
                  <c:v>0</c:v>
                </c:pt>
                <c:pt idx="2">
                  <c:v>4.4444444444444446E-2</c:v>
                </c:pt>
                <c:pt idx="3">
                  <c:v>0</c:v>
                </c:pt>
                <c:pt idx="4">
                  <c:v>6.6666666666666666E-2</c:v>
                </c:pt>
                <c:pt idx="5">
                  <c:v>0.1111111111111111</c:v>
                </c:pt>
                <c:pt idx="6">
                  <c:v>0.17777777777777778</c:v>
                </c:pt>
                <c:pt idx="7">
                  <c:v>0.26666666666666666</c:v>
                </c:pt>
                <c:pt idx="8">
                  <c:v>0.1111111111111111</c:v>
                </c:pt>
                <c:pt idx="9">
                  <c:v>0.13333333333333333</c:v>
                </c:pt>
                <c:pt idx="10">
                  <c:v>4.4444444444444446E-2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114764656"/>
        <c:axId val="2114767920"/>
        <c:axId val="0"/>
      </c:bar3DChart>
      <c:catAx>
        <c:axId val="21147646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>
                <a:solidFill>
                  <a:srgbClr val="66FFFF"/>
                </a:solidFill>
              </a:defRPr>
            </a:pPr>
            <a:endParaRPr lang="el-GR"/>
          </a:p>
        </c:txPr>
        <c:crossAx val="2114767920"/>
        <c:crosses val="autoZero"/>
        <c:auto val="1"/>
        <c:lblAlgn val="ctr"/>
        <c:lblOffset val="100"/>
        <c:noMultiLvlLbl val="0"/>
      </c:catAx>
      <c:valAx>
        <c:axId val="2114767920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2114764656"/>
        <c:crosses val="autoZero"/>
        <c:crossBetween val="between"/>
      </c:valAx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 sz="2400"/>
              <a:t>4. Η έξοδος κατά την καραντίνα ήταν:</a:t>
            </a:r>
          </a:p>
        </c:rich>
      </c:tx>
      <c:layout>
        <c:manualLayout>
          <c:xMode val="edge"/>
          <c:yMode val="edge"/>
          <c:x val="0.22953790937640198"/>
          <c:y val="2.0202020202020204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009900"/>
            </a:solidFill>
          </c:spPr>
          <c:explosion val="25"/>
          <c:dPt>
            <c:idx val="1"/>
            <c:bubble3D val="0"/>
            <c:spPr>
              <a:solidFill>
                <a:srgbClr val="66FF66"/>
              </a:solidFill>
            </c:spPr>
          </c:dPt>
          <c:dPt>
            <c:idx val="2"/>
            <c:bubble3D val="0"/>
            <c:spPr>
              <a:solidFill>
                <a:srgbClr val="FF6600"/>
              </a:solidFill>
            </c:spPr>
          </c:dPt>
          <c:dPt>
            <c:idx val="3"/>
            <c:bubble3D val="0"/>
            <c:spPr>
              <a:solidFill>
                <a:srgbClr val="FF0000"/>
              </a:solidFill>
            </c:spPr>
          </c:dPt>
          <c:dLbls>
            <c:dLbl>
              <c:idx val="1"/>
              <c:layout>
                <c:manualLayout>
                  <c:x val="-0.16108010724769767"/>
                  <c:y val="-0.2927240913067684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1483720322308297"/>
                  <c:y val="6.80278601538444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3030030061854652E-2"/>
                  <c:y val="0.1037588483257774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l-G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Φύλλο2!$B$17:$E$17</c:f>
              <c:strCache>
                <c:ptCount val="4"/>
                <c:pt idx="0">
                  <c:v>Πολύ περιορισμένη </c:v>
                </c:pt>
                <c:pt idx="1">
                  <c:v>Περιορισμένη </c:v>
                </c:pt>
                <c:pt idx="2">
                  <c:v>Η ίδια με πριν</c:v>
                </c:pt>
                <c:pt idx="3">
                  <c:v>Αυξημένη</c:v>
                </c:pt>
              </c:strCache>
            </c:strRef>
          </c:cat>
          <c:val>
            <c:numRef>
              <c:f>Φύλλο2!$B$18:$E$18</c:f>
              <c:numCache>
                <c:formatCode>General</c:formatCode>
                <c:ptCount val="4"/>
                <c:pt idx="0">
                  <c:v>7</c:v>
                </c:pt>
                <c:pt idx="1">
                  <c:v>23</c:v>
                </c:pt>
                <c:pt idx="2">
                  <c:v>13</c:v>
                </c:pt>
                <c:pt idx="3">
                  <c:v>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 sz="2400">
                <a:solidFill>
                  <a:srgbClr val="66FFFF"/>
                </a:solidFill>
              </a:rPr>
              <a:t>5. Η καθαριότητα των χεριών ήταν: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00FF00"/>
            </a:solidFill>
          </c:spPr>
          <c:dPt>
            <c:idx val="0"/>
            <c:bubble3D val="0"/>
            <c:spPr>
              <a:solidFill>
                <a:srgbClr val="009900"/>
              </a:solidFill>
            </c:spPr>
          </c:dPt>
          <c:dPt>
            <c:idx val="1"/>
            <c:bubble3D val="0"/>
            <c:explosion val="3"/>
            <c:spPr>
              <a:solidFill>
                <a:srgbClr val="66FF66"/>
              </a:solidFill>
            </c:spPr>
          </c:dPt>
          <c:dPt>
            <c:idx val="2"/>
            <c:bubble3D val="0"/>
            <c:spPr>
              <a:solidFill>
                <a:srgbClr val="FF6600"/>
              </a:solidFill>
            </c:spPr>
          </c:dPt>
          <c:dLbls>
            <c:dLbl>
              <c:idx val="0"/>
              <c:layout>
                <c:manualLayout>
                  <c:x val="-0.19642917310964667"/>
                  <c:y val="9.352150896392187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894283839726375E-4"/>
                  <c:y val="-0.4087570621468926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8898623876361884"/>
                  <c:y val="0.100583655856577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l-G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Φύλλο2!$B$19:$D$19</c:f>
              <c:strCache>
                <c:ptCount val="3"/>
                <c:pt idx="0">
                  <c:v>Πολύ αυξημένη </c:v>
                </c:pt>
                <c:pt idx="1">
                  <c:v>Αυξημένη </c:v>
                </c:pt>
                <c:pt idx="2">
                  <c:v>Η ίδια με πριν</c:v>
                </c:pt>
              </c:strCache>
            </c:strRef>
          </c:cat>
          <c:val>
            <c:numRef>
              <c:f>Φύλλο2!$B$20:$D$20</c:f>
              <c:numCache>
                <c:formatCode>General</c:formatCode>
                <c:ptCount val="3"/>
                <c:pt idx="0">
                  <c:v>10</c:v>
                </c:pt>
                <c:pt idx="1">
                  <c:v>25</c:v>
                </c:pt>
                <c:pt idx="2">
                  <c:v>10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8" Type="http://schemas.openxmlformats.org/officeDocument/2006/relationships/chart" Target="../charts/chart8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276224</xdr:colOff>
      <xdr:row>5</xdr:row>
      <xdr:rowOff>142876</xdr:rowOff>
    </xdr:from>
    <xdr:to>
      <xdr:col>37</xdr:col>
      <xdr:colOff>295275</xdr:colOff>
      <xdr:row>29</xdr:row>
      <xdr:rowOff>152401</xdr:rowOff>
    </xdr:to>
    <xdr:graphicFrame macro="">
      <xdr:nvGraphicFramePr>
        <xdr:cNvPr id="10" name="Γράφημα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333374</xdr:colOff>
      <xdr:row>40</xdr:row>
      <xdr:rowOff>66675</xdr:rowOff>
    </xdr:from>
    <xdr:to>
      <xdr:col>40</xdr:col>
      <xdr:colOff>123825</xdr:colOff>
      <xdr:row>93</xdr:row>
      <xdr:rowOff>57150</xdr:rowOff>
    </xdr:to>
    <xdr:graphicFrame macro="">
      <xdr:nvGraphicFramePr>
        <xdr:cNvPr id="14" name="Γράφημα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9525</xdr:colOff>
      <xdr:row>40</xdr:row>
      <xdr:rowOff>142875</xdr:rowOff>
    </xdr:from>
    <xdr:to>
      <xdr:col>35</xdr:col>
      <xdr:colOff>419100</xdr:colOff>
      <xdr:row>95</xdr:row>
      <xdr:rowOff>161925</xdr:rowOff>
    </xdr:to>
    <xdr:graphicFrame macro="">
      <xdr:nvGraphicFramePr>
        <xdr:cNvPr id="17" name="Γράφημα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26</xdr:col>
      <xdr:colOff>466725</xdr:colOff>
      <xdr:row>7</xdr:row>
      <xdr:rowOff>19050</xdr:rowOff>
    </xdr:from>
    <xdr:to>
      <xdr:col>39</xdr:col>
      <xdr:colOff>485774</xdr:colOff>
      <xdr:row>38</xdr:row>
      <xdr:rowOff>47625</xdr:rowOff>
    </xdr:to>
    <xdr:graphicFrame macro="">
      <xdr:nvGraphicFramePr>
        <xdr:cNvPr id="7" name="Γράφημα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28</xdr:col>
      <xdr:colOff>419099</xdr:colOff>
      <xdr:row>3</xdr:row>
      <xdr:rowOff>76198</xdr:rowOff>
    </xdr:from>
    <xdr:to>
      <xdr:col>43</xdr:col>
      <xdr:colOff>276224</xdr:colOff>
      <xdr:row>36</xdr:row>
      <xdr:rowOff>123824</xdr:rowOff>
    </xdr:to>
    <xdr:graphicFrame macro="">
      <xdr:nvGraphicFramePr>
        <xdr:cNvPr id="9" name="Γράφημα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28</xdr:col>
      <xdr:colOff>28576</xdr:colOff>
      <xdr:row>9</xdr:row>
      <xdr:rowOff>9525</xdr:rowOff>
    </xdr:from>
    <xdr:to>
      <xdr:col>39</xdr:col>
      <xdr:colOff>381000</xdr:colOff>
      <xdr:row>33</xdr:row>
      <xdr:rowOff>9525</xdr:rowOff>
    </xdr:to>
    <xdr:graphicFrame macro="">
      <xdr:nvGraphicFramePr>
        <xdr:cNvPr id="11" name="Γράφημα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27</xdr:col>
      <xdr:colOff>428625</xdr:colOff>
      <xdr:row>3</xdr:row>
      <xdr:rowOff>28575</xdr:rowOff>
    </xdr:from>
    <xdr:to>
      <xdr:col>39</xdr:col>
      <xdr:colOff>257175</xdr:colOff>
      <xdr:row>28</xdr:row>
      <xdr:rowOff>66675</xdr:rowOff>
    </xdr:to>
    <xdr:graphicFrame macro="">
      <xdr:nvGraphicFramePr>
        <xdr:cNvPr id="12" name="Γράφημα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</xdr:col>
      <xdr:colOff>361950</xdr:colOff>
      <xdr:row>8</xdr:row>
      <xdr:rowOff>66675</xdr:rowOff>
    </xdr:from>
    <xdr:to>
      <xdr:col>40</xdr:col>
      <xdr:colOff>123825</xdr:colOff>
      <xdr:row>31</xdr:row>
      <xdr:rowOff>152400</xdr:rowOff>
    </xdr:to>
    <xdr:graphicFrame macro="">
      <xdr:nvGraphicFramePr>
        <xdr:cNvPr id="13" name="Γράφημα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</xdr:col>
      <xdr:colOff>47625</xdr:colOff>
      <xdr:row>11</xdr:row>
      <xdr:rowOff>171450</xdr:rowOff>
    </xdr:from>
    <xdr:to>
      <xdr:col>35</xdr:col>
      <xdr:colOff>257174</xdr:colOff>
      <xdr:row>38</xdr:row>
      <xdr:rowOff>161925</xdr:rowOff>
    </xdr:to>
    <xdr:graphicFrame macro="">
      <xdr:nvGraphicFramePr>
        <xdr:cNvPr id="16" name="Γράφημα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16</xdr:col>
      <xdr:colOff>38099</xdr:colOff>
      <xdr:row>42</xdr:row>
      <xdr:rowOff>147636</xdr:rowOff>
    </xdr:from>
    <xdr:to>
      <xdr:col>27</xdr:col>
      <xdr:colOff>504825</xdr:colOff>
      <xdr:row>85</xdr:row>
      <xdr:rowOff>19049</xdr:rowOff>
    </xdr:to>
    <xdr:graphicFrame macro="">
      <xdr:nvGraphicFramePr>
        <xdr:cNvPr id="19" name="Γράφημα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14</xdr:col>
      <xdr:colOff>95249</xdr:colOff>
      <xdr:row>44</xdr:row>
      <xdr:rowOff>90486</xdr:rowOff>
    </xdr:from>
    <xdr:to>
      <xdr:col>27</xdr:col>
      <xdr:colOff>219075</xdr:colOff>
      <xdr:row>85</xdr:row>
      <xdr:rowOff>104775</xdr:rowOff>
    </xdr:to>
    <xdr:graphicFrame macro="">
      <xdr:nvGraphicFramePr>
        <xdr:cNvPr id="21" name="Γράφημα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14</xdr:col>
      <xdr:colOff>257174</xdr:colOff>
      <xdr:row>48</xdr:row>
      <xdr:rowOff>23811</xdr:rowOff>
    </xdr:from>
    <xdr:to>
      <xdr:col>27</xdr:col>
      <xdr:colOff>400049</xdr:colOff>
      <xdr:row>89</xdr:row>
      <xdr:rowOff>57150</xdr:rowOff>
    </xdr:to>
    <xdr:graphicFrame macro="">
      <xdr:nvGraphicFramePr>
        <xdr:cNvPr id="22" name="Γράφημα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14</xdr:col>
      <xdr:colOff>190499</xdr:colOff>
      <xdr:row>54</xdr:row>
      <xdr:rowOff>52386</xdr:rowOff>
    </xdr:from>
    <xdr:to>
      <xdr:col>26</xdr:col>
      <xdr:colOff>600074</xdr:colOff>
      <xdr:row>94</xdr:row>
      <xdr:rowOff>76199</xdr:rowOff>
    </xdr:to>
    <xdr:graphicFrame macro="">
      <xdr:nvGraphicFramePr>
        <xdr:cNvPr id="23" name="Γράφημα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390525</xdr:colOff>
      <xdr:row>59</xdr:row>
      <xdr:rowOff>100011</xdr:rowOff>
    </xdr:from>
    <xdr:to>
      <xdr:col>26</xdr:col>
      <xdr:colOff>295275</xdr:colOff>
      <xdr:row>99</xdr:row>
      <xdr:rowOff>47624</xdr:rowOff>
    </xdr:to>
    <xdr:graphicFrame macro="">
      <xdr:nvGraphicFramePr>
        <xdr:cNvPr id="24" name="Γράφημα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13</xdr:col>
      <xdr:colOff>152399</xdr:colOff>
      <xdr:row>63</xdr:row>
      <xdr:rowOff>52386</xdr:rowOff>
    </xdr:from>
    <xdr:to>
      <xdr:col>26</xdr:col>
      <xdr:colOff>257174</xdr:colOff>
      <xdr:row>98</xdr:row>
      <xdr:rowOff>171449</xdr:rowOff>
    </xdr:to>
    <xdr:graphicFrame macro="">
      <xdr:nvGraphicFramePr>
        <xdr:cNvPr id="25" name="Γράφημα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14</xdr:col>
      <xdr:colOff>19049</xdr:colOff>
      <xdr:row>66</xdr:row>
      <xdr:rowOff>166686</xdr:rowOff>
    </xdr:from>
    <xdr:to>
      <xdr:col>27</xdr:col>
      <xdr:colOff>161924</xdr:colOff>
      <xdr:row>101</xdr:row>
      <xdr:rowOff>38099</xdr:rowOff>
    </xdr:to>
    <xdr:graphicFrame macro="">
      <xdr:nvGraphicFramePr>
        <xdr:cNvPr id="26" name="Γράφημα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14</xdr:col>
      <xdr:colOff>76199</xdr:colOff>
      <xdr:row>66</xdr:row>
      <xdr:rowOff>90486</xdr:rowOff>
    </xdr:from>
    <xdr:to>
      <xdr:col>25</xdr:col>
      <xdr:colOff>390524</xdr:colOff>
      <xdr:row>98</xdr:row>
      <xdr:rowOff>76199</xdr:rowOff>
    </xdr:to>
    <xdr:graphicFrame macro="">
      <xdr:nvGraphicFramePr>
        <xdr:cNvPr id="2" name="Γράφημα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13</xdr:col>
      <xdr:colOff>104775</xdr:colOff>
      <xdr:row>70</xdr:row>
      <xdr:rowOff>185736</xdr:rowOff>
    </xdr:from>
    <xdr:to>
      <xdr:col>24</xdr:col>
      <xdr:colOff>504825</xdr:colOff>
      <xdr:row>102</xdr:row>
      <xdr:rowOff>38099</xdr:rowOff>
    </xdr:to>
    <xdr:graphicFrame macro="">
      <xdr:nvGraphicFramePr>
        <xdr:cNvPr id="3" name="Γράφημα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13</xdr:col>
      <xdr:colOff>485775</xdr:colOff>
      <xdr:row>75</xdr:row>
      <xdr:rowOff>176211</xdr:rowOff>
    </xdr:from>
    <xdr:to>
      <xdr:col>25</xdr:col>
      <xdr:colOff>542925</xdr:colOff>
      <xdr:row>104</xdr:row>
      <xdr:rowOff>104774</xdr:rowOff>
    </xdr:to>
    <xdr:graphicFrame macro="">
      <xdr:nvGraphicFramePr>
        <xdr:cNvPr id="4" name="Γράφημα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11</xdr:col>
      <xdr:colOff>28575</xdr:colOff>
      <xdr:row>80</xdr:row>
      <xdr:rowOff>71437</xdr:rowOff>
    </xdr:from>
    <xdr:to>
      <xdr:col>22</xdr:col>
      <xdr:colOff>447675</xdr:colOff>
      <xdr:row>110</xdr:row>
      <xdr:rowOff>123825</xdr:rowOff>
    </xdr:to>
    <xdr:graphicFrame macro="">
      <xdr:nvGraphicFramePr>
        <xdr:cNvPr id="6" name="Γράφημα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12</xdr:col>
      <xdr:colOff>57149</xdr:colOff>
      <xdr:row>82</xdr:row>
      <xdr:rowOff>9525</xdr:rowOff>
    </xdr:from>
    <xdr:to>
      <xdr:col>26</xdr:col>
      <xdr:colOff>219074</xdr:colOff>
      <xdr:row>112</xdr:row>
      <xdr:rowOff>104775</xdr:rowOff>
    </xdr:to>
    <xdr:graphicFrame macro="">
      <xdr:nvGraphicFramePr>
        <xdr:cNvPr id="8" name="Γράφημα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12</xdr:col>
      <xdr:colOff>161925</xdr:colOff>
      <xdr:row>81</xdr:row>
      <xdr:rowOff>80961</xdr:rowOff>
    </xdr:from>
    <xdr:to>
      <xdr:col>27</xdr:col>
      <xdr:colOff>495301</xdr:colOff>
      <xdr:row>108</xdr:row>
      <xdr:rowOff>76200</xdr:rowOff>
    </xdr:to>
    <xdr:graphicFrame macro="">
      <xdr:nvGraphicFramePr>
        <xdr:cNvPr id="15" name="Γράφημα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13</xdr:col>
      <xdr:colOff>466724</xdr:colOff>
      <xdr:row>86</xdr:row>
      <xdr:rowOff>166686</xdr:rowOff>
    </xdr:from>
    <xdr:to>
      <xdr:col>27</xdr:col>
      <xdr:colOff>171450</xdr:colOff>
      <xdr:row>118</xdr:row>
      <xdr:rowOff>85725</xdr:rowOff>
    </xdr:to>
    <xdr:graphicFrame macro="">
      <xdr:nvGraphicFramePr>
        <xdr:cNvPr id="18" name="Γράφημα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9</xdr:col>
      <xdr:colOff>1009649</xdr:colOff>
      <xdr:row>84</xdr:row>
      <xdr:rowOff>14286</xdr:rowOff>
    </xdr:from>
    <xdr:to>
      <xdr:col>21</xdr:col>
      <xdr:colOff>504824</xdr:colOff>
      <xdr:row>111</xdr:row>
      <xdr:rowOff>76199</xdr:rowOff>
    </xdr:to>
    <xdr:graphicFrame macro="">
      <xdr:nvGraphicFramePr>
        <xdr:cNvPr id="20" name="Γράφημα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7</xdr:col>
      <xdr:colOff>371475</xdr:colOff>
      <xdr:row>87</xdr:row>
      <xdr:rowOff>104775</xdr:rowOff>
    </xdr:from>
    <xdr:to>
      <xdr:col>18</xdr:col>
      <xdr:colOff>219074</xdr:colOff>
      <xdr:row>112</xdr:row>
      <xdr:rowOff>180974</xdr:rowOff>
    </xdr:to>
    <xdr:graphicFrame macro="">
      <xdr:nvGraphicFramePr>
        <xdr:cNvPr id="27" name="Γράφημα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7</xdr:col>
      <xdr:colOff>485774</xdr:colOff>
      <xdr:row>91</xdr:row>
      <xdr:rowOff>33337</xdr:rowOff>
    </xdr:from>
    <xdr:to>
      <xdr:col>16</xdr:col>
      <xdr:colOff>400049</xdr:colOff>
      <xdr:row>117</xdr:row>
      <xdr:rowOff>85725</xdr:rowOff>
    </xdr:to>
    <xdr:graphicFrame macro="">
      <xdr:nvGraphicFramePr>
        <xdr:cNvPr id="28" name="Γράφημα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7</xdr:col>
      <xdr:colOff>647699</xdr:colOff>
      <xdr:row>90</xdr:row>
      <xdr:rowOff>123825</xdr:rowOff>
    </xdr:from>
    <xdr:to>
      <xdr:col>18</xdr:col>
      <xdr:colOff>47625</xdr:colOff>
      <xdr:row>118</xdr:row>
      <xdr:rowOff>95250</xdr:rowOff>
    </xdr:to>
    <xdr:graphicFrame macro="">
      <xdr:nvGraphicFramePr>
        <xdr:cNvPr id="29" name="Γράφημα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7</xdr:col>
      <xdr:colOff>495300</xdr:colOff>
      <xdr:row>90</xdr:row>
      <xdr:rowOff>57149</xdr:rowOff>
    </xdr:from>
    <xdr:to>
      <xdr:col>17</xdr:col>
      <xdr:colOff>428625</xdr:colOff>
      <xdr:row>121</xdr:row>
      <xdr:rowOff>123824</xdr:rowOff>
    </xdr:to>
    <xdr:graphicFrame macro="">
      <xdr:nvGraphicFramePr>
        <xdr:cNvPr id="30" name="Γράφημα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7</xdr:col>
      <xdr:colOff>333375</xdr:colOff>
      <xdr:row>94</xdr:row>
      <xdr:rowOff>42861</xdr:rowOff>
    </xdr:from>
    <xdr:to>
      <xdr:col>17</xdr:col>
      <xdr:colOff>276225</xdr:colOff>
      <xdr:row>120</xdr:row>
      <xdr:rowOff>47624</xdr:rowOff>
    </xdr:to>
    <xdr:graphicFrame macro="">
      <xdr:nvGraphicFramePr>
        <xdr:cNvPr id="31" name="Γράφημα 3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7</xdr:col>
      <xdr:colOff>533400</xdr:colOff>
      <xdr:row>94</xdr:row>
      <xdr:rowOff>76200</xdr:rowOff>
    </xdr:from>
    <xdr:to>
      <xdr:col>18</xdr:col>
      <xdr:colOff>142875</xdr:colOff>
      <xdr:row>119</xdr:row>
      <xdr:rowOff>104775</xdr:rowOff>
    </xdr:to>
    <xdr:graphicFrame macro="">
      <xdr:nvGraphicFramePr>
        <xdr:cNvPr id="32" name="Γράφημα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7</xdr:col>
      <xdr:colOff>552450</xdr:colOff>
      <xdr:row>88</xdr:row>
      <xdr:rowOff>95250</xdr:rowOff>
    </xdr:from>
    <xdr:to>
      <xdr:col>17</xdr:col>
      <xdr:colOff>371475</xdr:colOff>
      <xdr:row>113</xdr:row>
      <xdr:rowOff>180975</xdr:rowOff>
    </xdr:to>
    <xdr:graphicFrame macro="">
      <xdr:nvGraphicFramePr>
        <xdr:cNvPr id="34" name="Γράφημα 3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7</xdr:col>
      <xdr:colOff>342901</xdr:colOff>
      <xdr:row>97</xdr:row>
      <xdr:rowOff>14286</xdr:rowOff>
    </xdr:from>
    <xdr:to>
      <xdr:col>17</xdr:col>
      <xdr:colOff>485775</xdr:colOff>
      <xdr:row>124</xdr:row>
      <xdr:rowOff>38100</xdr:rowOff>
    </xdr:to>
    <xdr:graphicFrame macro="">
      <xdr:nvGraphicFramePr>
        <xdr:cNvPr id="35" name="Γράφημα 3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7</xdr:col>
      <xdr:colOff>304799</xdr:colOff>
      <xdr:row>99</xdr:row>
      <xdr:rowOff>185737</xdr:rowOff>
    </xdr:from>
    <xdr:to>
      <xdr:col>16</xdr:col>
      <xdr:colOff>409574</xdr:colOff>
      <xdr:row>124</xdr:row>
      <xdr:rowOff>142875</xdr:rowOff>
    </xdr:to>
    <xdr:graphicFrame macro="">
      <xdr:nvGraphicFramePr>
        <xdr:cNvPr id="36" name="Γράφημα 3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7</xdr:col>
      <xdr:colOff>238125</xdr:colOff>
      <xdr:row>95</xdr:row>
      <xdr:rowOff>142875</xdr:rowOff>
    </xdr:from>
    <xdr:to>
      <xdr:col>17</xdr:col>
      <xdr:colOff>333374</xdr:colOff>
      <xdr:row>123</xdr:row>
      <xdr:rowOff>66674</xdr:rowOff>
    </xdr:to>
    <xdr:graphicFrame macro="">
      <xdr:nvGraphicFramePr>
        <xdr:cNvPr id="37" name="Γράφημα 3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7</xdr:col>
      <xdr:colOff>133350</xdr:colOff>
      <xdr:row>97</xdr:row>
      <xdr:rowOff>57150</xdr:rowOff>
    </xdr:from>
    <xdr:to>
      <xdr:col>18</xdr:col>
      <xdr:colOff>542925</xdr:colOff>
      <xdr:row>124</xdr:row>
      <xdr:rowOff>114300</xdr:rowOff>
    </xdr:to>
    <xdr:graphicFrame macro="">
      <xdr:nvGraphicFramePr>
        <xdr:cNvPr id="38" name="Γράφημα 3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7</xdr:col>
      <xdr:colOff>533400</xdr:colOff>
      <xdr:row>98</xdr:row>
      <xdr:rowOff>147636</xdr:rowOff>
    </xdr:from>
    <xdr:to>
      <xdr:col>17</xdr:col>
      <xdr:colOff>381000</xdr:colOff>
      <xdr:row>120</xdr:row>
      <xdr:rowOff>133349</xdr:rowOff>
    </xdr:to>
    <xdr:graphicFrame macro="">
      <xdr:nvGraphicFramePr>
        <xdr:cNvPr id="39" name="Γράφημα 3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8</xdr:col>
      <xdr:colOff>314325</xdr:colOff>
      <xdr:row>98</xdr:row>
      <xdr:rowOff>123824</xdr:rowOff>
    </xdr:from>
    <xdr:to>
      <xdr:col>19</xdr:col>
      <xdr:colOff>28575</xdr:colOff>
      <xdr:row>124</xdr:row>
      <xdr:rowOff>152399</xdr:rowOff>
    </xdr:to>
    <xdr:graphicFrame macro="">
      <xdr:nvGraphicFramePr>
        <xdr:cNvPr id="40" name="Γράφημα 3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7</xdr:col>
      <xdr:colOff>485775</xdr:colOff>
      <xdr:row>112</xdr:row>
      <xdr:rowOff>138111</xdr:rowOff>
    </xdr:from>
    <xdr:to>
      <xdr:col>17</xdr:col>
      <xdr:colOff>504825</xdr:colOff>
      <xdr:row>140</xdr:row>
      <xdr:rowOff>9524</xdr:rowOff>
    </xdr:to>
    <xdr:graphicFrame macro="">
      <xdr:nvGraphicFramePr>
        <xdr:cNvPr id="41" name="Γράφημα 4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7</xdr:col>
      <xdr:colOff>333375</xdr:colOff>
      <xdr:row>119</xdr:row>
      <xdr:rowOff>138112</xdr:rowOff>
    </xdr:from>
    <xdr:to>
      <xdr:col>16</xdr:col>
      <xdr:colOff>200025</xdr:colOff>
      <xdr:row>144</xdr:row>
      <xdr:rowOff>19050</xdr:rowOff>
    </xdr:to>
    <xdr:graphicFrame macro="">
      <xdr:nvGraphicFramePr>
        <xdr:cNvPr id="43" name="Γράφημα 4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64"/>
  <sheetViews>
    <sheetView topLeftCell="A52" workbookViewId="0">
      <selection activeCell="O61" sqref="O61"/>
    </sheetView>
  </sheetViews>
  <sheetFormatPr defaultRowHeight="15" x14ac:dyDescent="0.25"/>
  <cols>
    <col min="3" max="3" width="11.7109375" bestFit="1" customWidth="1"/>
    <col min="4" max="4" width="10.28515625" bestFit="1" customWidth="1"/>
    <col min="5" max="5" width="3.85546875" customWidth="1"/>
    <col min="6" max="6" width="3.5703125" customWidth="1"/>
    <col min="7" max="7" width="3.5703125" bestFit="1" customWidth="1"/>
    <col min="8" max="9" width="3.5703125" customWidth="1"/>
    <col min="10" max="10" width="4.42578125" bestFit="1" customWidth="1"/>
    <col min="11" max="11" width="4.28515625" bestFit="1" customWidth="1"/>
    <col min="12" max="12" width="4.42578125" bestFit="1" customWidth="1"/>
    <col min="13" max="13" width="4.28515625" bestFit="1" customWidth="1"/>
    <col min="14" max="14" width="10.7109375" bestFit="1" customWidth="1"/>
    <col min="15" max="15" width="4.42578125" bestFit="1" customWidth="1"/>
    <col min="16" max="16" width="4.28515625" bestFit="1" customWidth="1"/>
    <col min="17" max="17" width="3.85546875" bestFit="1" customWidth="1"/>
    <col min="18" max="18" width="4.28515625" bestFit="1" customWidth="1"/>
    <col min="19" max="20" width="4" bestFit="1" customWidth="1"/>
    <col min="21" max="21" width="4.42578125" bestFit="1" customWidth="1"/>
    <col min="22" max="22" width="4.5703125" bestFit="1" customWidth="1"/>
    <col min="23" max="23" width="4" bestFit="1" customWidth="1"/>
    <col min="24" max="24" width="5.85546875" bestFit="1" customWidth="1"/>
    <col min="25" max="25" width="5.7109375" bestFit="1" customWidth="1"/>
    <col min="26" max="26" width="5.85546875" bestFit="1" customWidth="1"/>
    <col min="27" max="27" width="5.7109375" bestFit="1" customWidth="1"/>
    <col min="28" max="28" width="5.85546875" bestFit="1" customWidth="1"/>
    <col min="29" max="29" width="5.7109375" bestFit="1" customWidth="1"/>
    <col min="30" max="30" width="8.140625" bestFit="1" customWidth="1"/>
    <col min="31" max="31" width="5.7109375" bestFit="1" customWidth="1"/>
    <col min="32" max="32" width="5.85546875" bestFit="1" customWidth="1"/>
    <col min="33" max="33" width="5.7109375" bestFit="1" customWidth="1"/>
    <col min="34" max="34" width="5.85546875" bestFit="1" customWidth="1"/>
    <col min="35" max="35" width="5.85546875" customWidth="1"/>
    <col min="36" max="36" width="5.85546875" bestFit="1" customWidth="1"/>
    <col min="37" max="37" width="5.7109375" bestFit="1" customWidth="1"/>
    <col min="38" max="38" width="5.85546875" bestFit="1" customWidth="1"/>
    <col min="39" max="39" width="5.7109375" bestFit="1" customWidth="1"/>
    <col min="40" max="40" width="5.85546875" bestFit="1" customWidth="1"/>
    <col min="41" max="41" width="5.7109375" bestFit="1" customWidth="1"/>
    <col min="42" max="42" width="5.85546875" bestFit="1" customWidth="1"/>
    <col min="43" max="43" width="5.7109375" bestFit="1" customWidth="1"/>
    <col min="44" max="57" width="4.140625" bestFit="1" customWidth="1"/>
    <col min="58" max="59" width="4" customWidth="1"/>
    <col min="60" max="63" width="4.140625" bestFit="1" customWidth="1"/>
  </cols>
  <sheetData>
    <row r="1" spans="1:63" s="8" customFormat="1" ht="18.75" x14ac:dyDescent="0.3">
      <c r="A1" s="5" t="s">
        <v>6</v>
      </c>
      <c r="B1" s="6" t="s">
        <v>0</v>
      </c>
      <c r="C1" s="6" t="s">
        <v>7</v>
      </c>
      <c r="D1" s="6" t="s">
        <v>1</v>
      </c>
      <c r="E1" s="6">
        <v>1</v>
      </c>
      <c r="F1" s="6">
        <v>2</v>
      </c>
      <c r="G1" s="6">
        <v>3</v>
      </c>
      <c r="H1" s="6">
        <v>4</v>
      </c>
      <c r="I1" s="6">
        <v>5</v>
      </c>
      <c r="J1" s="7" t="s">
        <v>2</v>
      </c>
      <c r="K1" s="7" t="s">
        <v>3</v>
      </c>
      <c r="L1" s="7" t="s">
        <v>4</v>
      </c>
      <c r="M1" s="7" t="s">
        <v>5</v>
      </c>
      <c r="N1" s="6">
        <v>8</v>
      </c>
      <c r="O1" s="6" t="s">
        <v>16</v>
      </c>
      <c r="P1" s="6" t="s">
        <v>17</v>
      </c>
      <c r="Q1" s="6" t="s">
        <v>18</v>
      </c>
      <c r="R1" s="6" t="s">
        <v>19</v>
      </c>
      <c r="S1" s="6" t="s">
        <v>20</v>
      </c>
      <c r="T1" s="6" t="s">
        <v>21</v>
      </c>
      <c r="U1" s="6" t="s">
        <v>22</v>
      </c>
      <c r="V1" s="6" t="s">
        <v>23</v>
      </c>
      <c r="W1" s="6" t="s">
        <v>24</v>
      </c>
      <c r="X1" s="6" t="s">
        <v>27</v>
      </c>
      <c r="Y1" s="6" t="s">
        <v>28</v>
      </c>
      <c r="Z1" s="6" t="s">
        <v>29</v>
      </c>
      <c r="AA1" s="6" t="s">
        <v>30</v>
      </c>
      <c r="AB1" s="6" t="s">
        <v>31</v>
      </c>
      <c r="AC1" s="6" t="s">
        <v>32</v>
      </c>
      <c r="AD1" s="6" t="s">
        <v>33</v>
      </c>
      <c r="AE1" s="6" t="s">
        <v>34</v>
      </c>
      <c r="AF1" s="6" t="s">
        <v>35</v>
      </c>
      <c r="AG1" s="6" t="s">
        <v>36</v>
      </c>
      <c r="AH1" s="6" t="s">
        <v>37</v>
      </c>
      <c r="AI1" s="6" t="s">
        <v>38</v>
      </c>
      <c r="AJ1" s="6" t="s">
        <v>39</v>
      </c>
      <c r="AK1" s="6" t="s">
        <v>40</v>
      </c>
      <c r="AL1" s="6" t="s">
        <v>41</v>
      </c>
      <c r="AM1" s="6" t="s">
        <v>42</v>
      </c>
      <c r="AN1" s="6" t="s">
        <v>43</v>
      </c>
      <c r="AO1" s="6" t="s">
        <v>44</v>
      </c>
      <c r="AP1" s="6" t="s">
        <v>45</v>
      </c>
      <c r="AQ1" s="6" t="s">
        <v>46</v>
      </c>
      <c r="AR1" s="6">
        <v>20</v>
      </c>
      <c r="AS1" s="6">
        <v>21</v>
      </c>
      <c r="AT1" s="6">
        <v>22</v>
      </c>
      <c r="AU1" s="6">
        <v>23</v>
      </c>
      <c r="AV1" s="6">
        <v>24</v>
      </c>
      <c r="AW1" s="6">
        <v>25</v>
      </c>
      <c r="AX1" s="6">
        <v>26</v>
      </c>
      <c r="AY1" s="6">
        <v>27</v>
      </c>
      <c r="AZ1" s="6">
        <v>28</v>
      </c>
      <c r="BA1" s="6">
        <v>29</v>
      </c>
      <c r="BB1" s="6">
        <v>30</v>
      </c>
      <c r="BC1" s="6">
        <v>31</v>
      </c>
      <c r="BD1" s="6">
        <v>32</v>
      </c>
      <c r="BE1" s="6">
        <v>33</v>
      </c>
      <c r="BF1" s="6">
        <v>34</v>
      </c>
      <c r="BG1" s="6">
        <v>35</v>
      </c>
      <c r="BH1" s="6">
        <v>36</v>
      </c>
      <c r="BI1" s="6">
        <v>37</v>
      </c>
      <c r="BJ1" s="6">
        <v>38</v>
      </c>
      <c r="BK1" s="6">
        <v>39</v>
      </c>
    </row>
    <row r="2" spans="1:63" s="10" customFormat="1" x14ac:dyDescent="0.25">
      <c r="A2" s="9">
        <v>1</v>
      </c>
      <c r="B2" s="10" t="s">
        <v>9</v>
      </c>
      <c r="C2" s="10" t="s">
        <v>25</v>
      </c>
      <c r="D2" s="10" t="s">
        <v>26</v>
      </c>
      <c r="E2" s="10" t="s">
        <v>9</v>
      </c>
      <c r="F2" s="10" t="s">
        <v>10</v>
      </c>
      <c r="G2" s="10">
        <v>8</v>
      </c>
      <c r="H2" s="10" t="s">
        <v>10</v>
      </c>
      <c r="I2" s="10" t="s">
        <v>9</v>
      </c>
      <c r="J2" s="10" t="s">
        <v>12</v>
      </c>
      <c r="K2" s="10" t="s">
        <v>10</v>
      </c>
      <c r="L2" s="10" t="s">
        <v>9</v>
      </c>
      <c r="M2" s="10" t="s">
        <v>9</v>
      </c>
      <c r="N2" s="10" t="s">
        <v>51</v>
      </c>
      <c r="O2" s="10">
        <v>3</v>
      </c>
      <c r="P2" s="10">
        <v>5</v>
      </c>
      <c r="Q2" s="10">
        <v>6</v>
      </c>
      <c r="R2" s="10">
        <v>7</v>
      </c>
      <c r="S2" s="10">
        <v>7</v>
      </c>
      <c r="T2" s="10">
        <v>5</v>
      </c>
      <c r="U2" s="10">
        <v>3</v>
      </c>
      <c r="V2" s="10">
        <v>5</v>
      </c>
      <c r="W2" s="10">
        <v>3</v>
      </c>
      <c r="X2" s="10" t="s">
        <v>10</v>
      </c>
      <c r="Y2" s="10" t="s">
        <v>11</v>
      </c>
      <c r="Z2" s="10" t="s">
        <v>10</v>
      </c>
      <c r="AA2" s="10" t="s">
        <v>12</v>
      </c>
      <c r="AB2" s="10" t="s">
        <v>10</v>
      </c>
      <c r="AC2" s="10" t="s">
        <v>10</v>
      </c>
      <c r="AD2" s="10" t="s">
        <v>9</v>
      </c>
      <c r="AE2" s="10" t="s">
        <v>10</v>
      </c>
      <c r="AF2" s="10" t="s">
        <v>9</v>
      </c>
      <c r="AG2" s="10" t="s">
        <v>9</v>
      </c>
      <c r="AH2" s="10" t="s">
        <v>11</v>
      </c>
      <c r="AJ2" s="10" t="s">
        <v>12</v>
      </c>
      <c r="AK2" s="10" t="s">
        <v>12</v>
      </c>
      <c r="AL2" s="10" t="s">
        <v>11</v>
      </c>
      <c r="AM2" s="10" t="s">
        <v>11</v>
      </c>
      <c r="AN2" s="10" t="s">
        <v>12</v>
      </c>
      <c r="AO2" s="10" t="s">
        <v>12</v>
      </c>
      <c r="AP2" s="10" t="s">
        <v>9</v>
      </c>
      <c r="AQ2" s="10" t="s">
        <v>9</v>
      </c>
      <c r="AR2" s="10">
        <v>1</v>
      </c>
      <c r="AT2" s="10" t="s">
        <v>11</v>
      </c>
      <c r="AU2" s="10" t="s">
        <v>11</v>
      </c>
      <c r="AV2" s="10" t="s">
        <v>12</v>
      </c>
      <c r="AW2" s="10" t="s">
        <v>10</v>
      </c>
      <c r="AX2" s="10" t="s">
        <v>11</v>
      </c>
      <c r="AY2" s="10" t="s">
        <v>10</v>
      </c>
      <c r="AZ2" s="10" t="s">
        <v>11</v>
      </c>
      <c r="BA2" s="10" t="s">
        <v>10</v>
      </c>
      <c r="BB2" s="10" t="s">
        <v>10</v>
      </c>
      <c r="BC2" s="10" t="s">
        <v>9</v>
      </c>
      <c r="BD2" s="10" t="s">
        <v>12</v>
      </c>
      <c r="BE2" s="10" t="s">
        <v>9</v>
      </c>
      <c r="BF2" s="10" t="s">
        <v>12</v>
      </c>
      <c r="BG2" s="10" t="s">
        <v>11</v>
      </c>
      <c r="BH2" s="10" t="s">
        <v>10</v>
      </c>
      <c r="BI2" s="10" t="s">
        <v>10</v>
      </c>
      <c r="BJ2" s="10" t="s">
        <v>12</v>
      </c>
      <c r="BK2" s="10" t="s">
        <v>10</v>
      </c>
    </row>
    <row r="3" spans="1:63" s="10" customFormat="1" x14ac:dyDescent="0.25">
      <c r="A3" s="9">
        <v>2</v>
      </c>
      <c r="B3" s="10" t="s">
        <v>9</v>
      </c>
      <c r="C3" s="10" t="s">
        <v>47</v>
      </c>
      <c r="D3" s="10" t="s">
        <v>48</v>
      </c>
      <c r="E3" s="10" t="s">
        <v>49</v>
      </c>
      <c r="F3" s="10" t="s">
        <v>10</v>
      </c>
      <c r="G3" s="10">
        <v>9</v>
      </c>
      <c r="H3" s="10" t="s">
        <v>11</v>
      </c>
      <c r="I3" s="10" t="s">
        <v>10</v>
      </c>
      <c r="J3" s="10" t="s">
        <v>13</v>
      </c>
      <c r="K3" s="10" t="s">
        <v>11</v>
      </c>
      <c r="L3" s="10" t="s">
        <v>9</v>
      </c>
      <c r="M3" s="10" t="s">
        <v>10</v>
      </c>
      <c r="N3" s="10" t="s">
        <v>50</v>
      </c>
      <c r="O3" s="10">
        <v>1</v>
      </c>
      <c r="P3" s="10">
        <v>3</v>
      </c>
      <c r="Q3" s="10">
        <v>5</v>
      </c>
      <c r="R3" s="10">
        <v>8</v>
      </c>
      <c r="S3" s="10">
        <v>7</v>
      </c>
      <c r="T3" s="10">
        <v>1</v>
      </c>
      <c r="U3" s="10">
        <v>1</v>
      </c>
      <c r="V3" s="10">
        <v>4</v>
      </c>
      <c r="W3" s="10">
        <v>2</v>
      </c>
      <c r="X3" s="10" t="s">
        <v>9</v>
      </c>
      <c r="Y3" s="10" t="s">
        <v>10</v>
      </c>
      <c r="Z3" s="10" t="s">
        <v>12</v>
      </c>
      <c r="AA3" s="10" t="s">
        <v>12</v>
      </c>
      <c r="AB3" s="10" t="s">
        <v>11</v>
      </c>
      <c r="AC3" s="10" t="s">
        <v>12</v>
      </c>
      <c r="AD3" s="10" t="s">
        <v>10</v>
      </c>
      <c r="AE3" s="10" t="s">
        <v>11</v>
      </c>
      <c r="AF3" s="10" t="s">
        <v>9</v>
      </c>
      <c r="AG3" s="10" t="s">
        <v>9</v>
      </c>
      <c r="AH3" s="10" t="s">
        <v>12</v>
      </c>
      <c r="AI3" s="10" t="s">
        <v>12</v>
      </c>
      <c r="AJ3" s="10" t="s">
        <v>12</v>
      </c>
      <c r="AK3" s="10" t="s">
        <v>12</v>
      </c>
      <c r="AL3" s="10" t="s">
        <v>13</v>
      </c>
      <c r="AM3" s="10" t="s">
        <v>13</v>
      </c>
      <c r="AN3" s="10" t="s">
        <v>13</v>
      </c>
      <c r="AO3" s="10" t="s">
        <v>13</v>
      </c>
      <c r="AP3" s="10" t="s">
        <v>9</v>
      </c>
      <c r="AQ3" s="10" t="s">
        <v>9</v>
      </c>
      <c r="AR3" s="10">
        <v>3</v>
      </c>
      <c r="AS3" s="10" t="s">
        <v>11</v>
      </c>
      <c r="AT3" s="10" t="s">
        <v>11</v>
      </c>
      <c r="AU3" s="10" t="s">
        <v>11</v>
      </c>
      <c r="AV3" s="10" t="s">
        <v>9</v>
      </c>
      <c r="AW3" s="10" t="s">
        <v>9</v>
      </c>
      <c r="AX3" s="10" t="s">
        <v>11</v>
      </c>
      <c r="AY3" s="10" t="s">
        <v>9</v>
      </c>
      <c r="AZ3" s="10" t="s">
        <v>9</v>
      </c>
      <c r="BA3" s="10" t="s">
        <v>10</v>
      </c>
      <c r="BB3" s="10" t="s">
        <v>9</v>
      </c>
      <c r="BC3" s="10" t="s">
        <v>9</v>
      </c>
      <c r="BD3" s="10" t="s">
        <v>9</v>
      </c>
      <c r="BE3" s="10" t="s">
        <v>9</v>
      </c>
      <c r="BF3" s="10" t="s">
        <v>9</v>
      </c>
      <c r="BG3" s="10" t="s">
        <v>9</v>
      </c>
      <c r="BH3" s="10" t="s">
        <v>9</v>
      </c>
      <c r="BI3" s="10" t="s">
        <v>9</v>
      </c>
      <c r="BJ3" s="10" t="s">
        <v>9</v>
      </c>
      <c r="BK3" s="10" t="s">
        <v>9</v>
      </c>
    </row>
    <row r="4" spans="1:63" s="10" customFormat="1" x14ac:dyDescent="0.25">
      <c r="A4" s="9">
        <v>3</v>
      </c>
      <c r="B4" s="10" t="s">
        <v>9</v>
      </c>
      <c r="C4" s="10" t="s">
        <v>47</v>
      </c>
      <c r="D4" s="10" t="s">
        <v>54</v>
      </c>
      <c r="E4" s="10" t="s">
        <v>52</v>
      </c>
      <c r="F4" s="10" t="s">
        <v>9</v>
      </c>
      <c r="G4" s="10">
        <v>9</v>
      </c>
      <c r="H4" s="10" t="s">
        <v>9</v>
      </c>
      <c r="I4" s="10" t="s">
        <v>9</v>
      </c>
      <c r="J4" s="10" t="s">
        <v>11</v>
      </c>
      <c r="K4" s="10" t="s">
        <v>10</v>
      </c>
      <c r="L4" s="10" t="s">
        <v>10</v>
      </c>
      <c r="M4" s="10" t="s">
        <v>10</v>
      </c>
      <c r="N4" s="10" t="s">
        <v>53</v>
      </c>
      <c r="O4" s="10">
        <v>7</v>
      </c>
      <c r="P4" s="10">
        <v>7</v>
      </c>
      <c r="Q4" s="10">
        <v>4</v>
      </c>
      <c r="R4" s="10">
        <v>9</v>
      </c>
      <c r="S4" s="10">
        <v>8</v>
      </c>
      <c r="T4" s="10">
        <v>6</v>
      </c>
      <c r="U4" s="10">
        <v>3</v>
      </c>
      <c r="V4" s="10">
        <v>4</v>
      </c>
      <c r="W4" s="10">
        <v>3</v>
      </c>
      <c r="X4" s="10" t="s">
        <v>10</v>
      </c>
      <c r="Y4" s="10" t="s">
        <v>11</v>
      </c>
      <c r="Z4" s="10" t="s">
        <v>10</v>
      </c>
      <c r="AA4" s="10" t="s">
        <v>11</v>
      </c>
      <c r="AB4" s="10" t="s">
        <v>11</v>
      </c>
      <c r="AC4" s="10" t="s">
        <v>12</v>
      </c>
      <c r="AD4" s="10" t="s">
        <v>10</v>
      </c>
      <c r="AE4" s="10" t="s">
        <v>12</v>
      </c>
      <c r="AF4" s="10" t="s">
        <v>10</v>
      </c>
      <c r="AG4" s="10" t="s">
        <v>12</v>
      </c>
      <c r="AH4" s="10" t="s">
        <v>10</v>
      </c>
      <c r="AI4" s="10" t="s">
        <v>10</v>
      </c>
      <c r="AJ4" s="10" t="s">
        <v>13</v>
      </c>
      <c r="AK4" s="10" t="s">
        <v>13</v>
      </c>
      <c r="AL4" s="10" t="s">
        <v>9</v>
      </c>
      <c r="AM4" s="10" t="s">
        <v>9</v>
      </c>
      <c r="AN4" s="10" t="s">
        <v>12</v>
      </c>
      <c r="AO4" s="10" t="s">
        <v>12</v>
      </c>
      <c r="AP4" s="10" t="s">
        <v>10</v>
      </c>
      <c r="AQ4" s="10" t="s">
        <v>11</v>
      </c>
      <c r="AR4" s="10">
        <v>1</v>
      </c>
      <c r="AT4" s="10" t="s">
        <v>10</v>
      </c>
      <c r="AU4" s="10" t="s">
        <v>10</v>
      </c>
      <c r="AV4" s="10" t="s">
        <v>10</v>
      </c>
      <c r="AW4" s="10" t="s">
        <v>11</v>
      </c>
      <c r="AX4" s="10" t="s">
        <v>11</v>
      </c>
      <c r="AY4" s="10" t="s">
        <v>10</v>
      </c>
      <c r="AZ4" s="10" t="s">
        <v>9</v>
      </c>
      <c r="BA4" s="10" t="s">
        <v>10</v>
      </c>
      <c r="BB4" s="10" t="s">
        <v>11</v>
      </c>
      <c r="BC4" s="10" t="s">
        <v>9</v>
      </c>
      <c r="BD4" s="10" t="s">
        <v>11</v>
      </c>
      <c r="BE4" s="10" t="s">
        <v>9</v>
      </c>
      <c r="BF4" s="10" t="s">
        <v>11</v>
      </c>
      <c r="BG4" s="10" t="s">
        <v>10</v>
      </c>
      <c r="BH4" s="10" t="s">
        <v>9</v>
      </c>
      <c r="BI4" s="10" t="s">
        <v>9</v>
      </c>
      <c r="BJ4" s="10" t="s">
        <v>10</v>
      </c>
      <c r="BK4" s="10" t="s">
        <v>10</v>
      </c>
    </row>
    <row r="5" spans="1:63" s="10" customFormat="1" x14ac:dyDescent="0.25">
      <c r="A5" s="9">
        <v>4</v>
      </c>
      <c r="B5" s="10">
        <v>0</v>
      </c>
      <c r="C5" s="10" t="s">
        <v>11</v>
      </c>
      <c r="D5" s="10" t="s">
        <v>8</v>
      </c>
      <c r="E5" s="10" t="s">
        <v>55</v>
      </c>
      <c r="F5" s="10" t="s">
        <v>10</v>
      </c>
      <c r="G5" s="10">
        <v>0</v>
      </c>
      <c r="H5" s="10" t="s">
        <v>10</v>
      </c>
      <c r="I5" s="10" t="s">
        <v>11</v>
      </c>
      <c r="J5" s="10" t="s">
        <v>13</v>
      </c>
      <c r="K5" s="10" t="s">
        <v>9</v>
      </c>
      <c r="L5" s="10" t="s">
        <v>9</v>
      </c>
      <c r="M5" s="10" t="s">
        <v>9</v>
      </c>
      <c r="N5" s="10" t="s">
        <v>56</v>
      </c>
      <c r="O5" s="10">
        <v>8</v>
      </c>
      <c r="P5" s="10">
        <v>8</v>
      </c>
      <c r="Q5" s="10">
        <v>5</v>
      </c>
      <c r="R5" s="10">
        <v>8</v>
      </c>
      <c r="S5" s="10">
        <v>9</v>
      </c>
      <c r="T5" s="10">
        <v>7</v>
      </c>
      <c r="U5" s="10">
        <v>6</v>
      </c>
      <c r="V5" s="10">
        <v>7</v>
      </c>
      <c r="W5" s="10">
        <v>9</v>
      </c>
      <c r="X5" s="10" t="s">
        <v>10</v>
      </c>
      <c r="Y5" s="10" t="s">
        <v>12</v>
      </c>
      <c r="Z5" s="10" t="s">
        <v>13</v>
      </c>
      <c r="AA5" s="10" t="s">
        <v>13</v>
      </c>
      <c r="AB5" s="10" t="s">
        <v>12</v>
      </c>
      <c r="AC5" s="10" t="s">
        <v>13</v>
      </c>
      <c r="AD5" s="10" t="s">
        <v>9</v>
      </c>
      <c r="AE5" s="10" t="s">
        <v>9</v>
      </c>
      <c r="AF5" s="10" t="s">
        <v>9</v>
      </c>
      <c r="AG5" s="10" t="s">
        <v>9</v>
      </c>
      <c r="AH5" s="10" t="s">
        <v>9</v>
      </c>
      <c r="AI5" s="10" t="s">
        <v>9</v>
      </c>
      <c r="AJ5" s="10" t="s">
        <v>11</v>
      </c>
      <c r="AK5" s="10" t="s">
        <v>11</v>
      </c>
      <c r="AL5" s="10" t="s">
        <v>9</v>
      </c>
      <c r="AM5" s="10" t="s">
        <v>9</v>
      </c>
      <c r="AN5" s="10" t="s">
        <v>9</v>
      </c>
      <c r="AO5" s="10" t="s">
        <v>9</v>
      </c>
      <c r="AP5" s="10" t="s">
        <v>10</v>
      </c>
      <c r="AQ5" s="10" t="s">
        <v>11</v>
      </c>
      <c r="AR5" s="10">
        <v>1</v>
      </c>
      <c r="AS5" s="10" t="s">
        <v>11</v>
      </c>
      <c r="AT5" s="10" t="s">
        <v>10</v>
      </c>
      <c r="AU5" s="10" t="s">
        <v>10</v>
      </c>
      <c r="AV5" s="10" t="s">
        <v>11</v>
      </c>
      <c r="AW5" s="10" t="s">
        <v>10</v>
      </c>
      <c r="AX5" s="10" t="s">
        <v>13</v>
      </c>
      <c r="AY5" s="10" t="s">
        <v>9</v>
      </c>
      <c r="AZ5" s="10" t="s">
        <v>10</v>
      </c>
      <c r="BA5" s="10" t="s">
        <v>11</v>
      </c>
      <c r="BB5" s="10" t="s">
        <v>11</v>
      </c>
      <c r="BC5" s="10" t="s">
        <v>12</v>
      </c>
      <c r="BD5" s="10" t="s">
        <v>13</v>
      </c>
      <c r="BE5" s="10" t="s">
        <v>9</v>
      </c>
      <c r="BF5" s="10" t="s">
        <v>13</v>
      </c>
      <c r="BG5" s="10" t="s">
        <v>9</v>
      </c>
      <c r="BH5" s="10" t="s">
        <v>9</v>
      </c>
      <c r="BI5" s="10" t="s">
        <v>9</v>
      </c>
      <c r="BJ5" s="10" t="s">
        <v>13</v>
      </c>
      <c r="BK5" s="10" t="s">
        <v>10</v>
      </c>
    </row>
    <row r="6" spans="1:63" s="10" customFormat="1" x14ac:dyDescent="0.25">
      <c r="A6" s="9">
        <v>5</v>
      </c>
      <c r="B6" s="10" t="s">
        <v>9</v>
      </c>
      <c r="C6" s="10" t="s">
        <v>57</v>
      </c>
      <c r="D6" s="10" t="s">
        <v>58</v>
      </c>
      <c r="E6" s="10" t="s">
        <v>59</v>
      </c>
      <c r="F6" s="10" t="s">
        <v>12</v>
      </c>
      <c r="G6" s="10">
        <v>7</v>
      </c>
      <c r="H6" s="10" t="s">
        <v>12</v>
      </c>
      <c r="I6" s="10" t="s">
        <v>11</v>
      </c>
      <c r="J6" s="10" t="s">
        <v>13</v>
      </c>
      <c r="K6" s="10" t="s">
        <v>11</v>
      </c>
      <c r="L6" s="10" t="s">
        <v>11</v>
      </c>
      <c r="M6" s="10" t="s">
        <v>11</v>
      </c>
      <c r="N6" s="10" t="s">
        <v>60</v>
      </c>
      <c r="O6" s="10">
        <v>0</v>
      </c>
      <c r="P6" s="10">
        <v>0</v>
      </c>
      <c r="Q6" s="10">
        <v>2</v>
      </c>
      <c r="R6" s="10">
        <v>10</v>
      </c>
      <c r="S6" s="10">
        <v>3</v>
      </c>
      <c r="T6" s="10">
        <v>0</v>
      </c>
      <c r="U6" s="10">
        <v>0</v>
      </c>
      <c r="V6" s="10">
        <v>0</v>
      </c>
      <c r="W6" s="10">
        <v>4</v>
      </c>
      <c r="X6" s="10" t="s">
        <v>9</v>
      </c>
      <c r="Y6" s="10" t="s">
        <v>9</v>
      </c>
      <c r="Z6" s="10" t="s">
        <v>9</v>
      </c>
      <c r="AA6" s="10" t="s">
        <v>9</v>
      </c>
      <c r="AB6" s="10" t="s">
        <v>9</v>
      </c>
      <c r="AC6" s="10" t="s">
        <v>9</v>
      </c>
      <c r="AD6" s="10" t="s">
        <v>10</v>
      </c>
      <c r="AE6" s="10" t="s">
        <v>11</v>
      </c>
      <c r="AF6" s="10" t="s">
        <v>9</v>
      </c>
      <c r="AG6" s="10" t="s">
        <v>9</v>
      </c>
      <c r="AH6" s="10" t="s">
        <v>10</v>
      </c>
      <c r="AI6" s="10" t="s">
        <v>10</v>
      </c>
      <c r="AJ6" s="10" t="s">
        <v>13</v>
      </c>
      <c r="AK6" s="10" t="s">
        <v>13</v>
      </c>
      <c r="AL6" s="10" t="s">
        <v>9</v>
      </c>
      <c r="AM6" s="10" t="s">
        <v>9</v>
      </c>
      <c r="AN6" s="10" t="s">
        <v>9</v>
      </c>
      <c r="AO6" s="10" t="s">
        <v>9</v>
      </c>
      <c r="AP6" s="10" t="s">
        <v>10</v>
      </c>
      <c r="AQ6" s="10" t="s">
        <v>10</v>
      </c>
      <c r="AR6" s="10">
        <v>2</v>
      </c>
      <c r="AS6" s="10" t="s">
        <v>11</v>
      </c>
      <c r="AT6" s="10" t="s">
        <v>9</v>
      </c>
      <c r="AU6" s="10" t="s">
        <v>10</v>
      </c>
      <c r="AV6" s="10" t="s">
        <v>9</v>
      </c>
      <c r="AW6" s="10" t="s">
        <v>10</v>
      </c>
      <c r="AX6" s="10" t="s">
        <v>10</v>
      </c>
      <c r="AY6" s="10" t="s">
        <v>9</v>
      </c>
      <c r="AZ6" s="10" t="s">
        <v>11</v>
      </c>
      <c r="BA6" s="10" t="s">
        <v>9</v>
      </c>
      <c r="BB6" s="10" t="s">
        <v>10</v>
      </c>
      <c r="BC6" s="10" t="s">
        <v>10</v>
      </c>
      <c r="BD6" s="10" t="s">
        <v>10</v>
      </c>
      <c r="BE6" s="10" t="s">
        <v>9</v>
      </c>
      <c r="BF6" s="10" t="s">
        <v>11</v>
      </c>
      <c r="BG6" s="10" t="s">
        <v>9</v>
      </c>
      <c r="BH6" s="10" t="s">
        <v>9</v>
      </c>
      <c r="BI6" s="10" t="s">
        <v>9</v>
      </c>
      <c r="BJ6" s="10" t="s">
        <v>10</v>
      </c>
      <c r="BK6" s="10" t="s">
        <v>9</v>
      </c>
    </row>
    <row r="7" spans="1:63" s="10" customFormat="1" x14ac:dyDescent="0.25">
      <c r="A7" s="9">
        <v>6</v>
      </c>
      <c r="B7" s="10" t="s">
        <v>11</v>
      </c>
      <c r="C7" s="10" t="s">
        <v>47</v>
      </c>
      <c r="D7" s="10" t="s">
        <v>48</v>
      </c>
      <c r="E7" s="10" t="s">
        <v>10</v>
      </c>
      <c r="F7" s="10" t="s">
        <v>9</v>
      </c>
      <c r="G7" s="10">
        <v>8</v>
      </c>
      <c r="H7" s="10" t="s">
        <v>9</v>
      </c>
      <c r="I7" s="10" t="s">
        <v>10</v>
      </c>
      <c r="J7" s="10" t="s">
        <v>12</v>
      </c>
      <c r="K7" s="10" t="s">
        <v>10</v>
      </c>
      <c r="L7" s="10" t="s">
        <v>10</v>
      </c>
      <c r="M7" s="10" t="s">
        <v>10</v>
      </c>
      <c r="N7" s="10" t="s">
        <v>61</v>
      </c>
      <c r="O7" s="10">
        <v>9</v>
      </c>
      <c r="P7" s="10">
        <v>8</v>
      </c>
      <c r="Q7" s="10">
        <v>7</v>
      </c>
      <c r="R7" s="10">
        <v>10</v>
      </c>
      <c r="S7" s="10">
        <v>9</v>
      </c>
      <c r="T7" s="10">
        <v>9</v>
      </c>
      <c r="U7" s="10">
        <v>5</v>
      </c>
      <c r="V7" s="10">
        <v>9</v>
      </c>
      <c r="W7" s="10">
        <v>5</v>
      </c>
      <c r="X7" s="10" t="s">
        <v>11</v>
      </c>
      <c r="Y7" s="10" t="s">
        <v>12</v>
      </c>
      <c r="Z7" s="10" t="s">
        <v>11</v>
      </c>
      <c r="AA7" s="10" t="s">
        <v>13</v>
      </c>
      <c r="AB7" s="10" t="s">
        <v>10</v>
      </c>
      <c r="AC7" s="10" t="s">
        <v>13</v>
      </c>
      <c r="AD7" s="10" t="s">
        <v>10</v>
      </c>
      <c r="AE7" s="10" t="s">
        <v>13</v>
      </c>
      <c r="AF7" s="10" t="s">
        <v>9</v>
      </c>
      <c r="AG7" s="10" t="s">
        <v>12</v>
      </c>
      <c r="AH7" s="10" t="s">
        <v>13</v>
      </c>
      <c r="AI7" s="10" t="s">
        <v>13</v>
      </c>
      <c r="AJ7" s="10" t="s">
        <v>12</v>
      </c>
      <c r="AK7" s="10" t="s">
        <v>12</v>
      </c>
      <c r="AL7" s="10" t="s">
        <v>13</v>
      </c>
      <c r="AM7" s="10" t="s">
        <v>13</v>
      </c>
      <c r="AN7" s="10" t="s">
        <v>11</v>
      </c>
      <c r="AO7" s="10" t="s">
        <v>12</v>
      </c>
      <c r="AP7" s="10" t="s">
        <v>9</v>
      </c>
      <c r="AQ7" s="10" t="s">
        <v>10</v>
      </c>
      <c r="AR7" s="10">
        <v>4</v>
      </c>
      <c r="AS7" s="10" t="s">
        <v>9</v>
      </c>
      <c r="AT7" s="10" t="s">
        <v>12</v>
      </c>
      <c r="AU7" s="10" t="s">
        <v>9</v>
      </c>
      <c r="AV7" s="10" t="s">
        <v>11</v>
      </c>
      <c r="AW7" s="10" t="s">
        <v>9</v>
      </c>
      <c r="AX7" s="10" t="s">
        <v>12</v>
      </c>
      <c r="AY7" s="10" t="s">
        <v>11</v>
      </c>
      <c r="AZ7" s="10" t="s">
        <v>11</v>
      </c>
      <c r="BA7" s="10" t="s">
        <v>12</v>
      </c>
      <c r="BB7" s="10" t="s">
        <v>11</v>
      </c>
      <c r="BC7" s="10" t="s">
        <v>11</v>
      </c>
      <c r="BD7" s="10" t="s">
        <v>12</v>
      </c>
      <c r="BE7" s="10" t="s">
        <v>10</v>
      </c>
      <c r="BF7" s="10" t="s">
        <v>10</v>
      </c>
      <c r="BG7" s="10" t="s">
        <v>10</v>
      </c>
      <c r="BH7" s="10" t="s">
        <v>10</v>
      </c>
      <c r="BI7" s="10" t="s">
        <v>10</v>
      </c>
      <c r="BJ7" s="10" t="s">
        <v>12</v>
      </c>
      <c r="BK7" s="10" t="s">
        <v>11</v>
      </c>
    </row>
    <row r="8" spans="1:63" s="10" customFormat="1" x14ac:dyDescent="0.25">
      <c r="A8" s="9">
        <v>7</v>
      </c>
      <c r="B8" s="10" t="s">
        <v>9</v>
      </c>
      <c r="C8" s="10" t="s">
        <v>25</v>
      </c>
      <c r="D8" s="10" t="s">
        <v>54</v>
      </c>
      <c r="E8" s="10" t="s">
        <v>10</v>
      </c>
      <c r="F8" s="10" t="s">
        <v>9</v>
      </c>
      <c r="G8" s="10">
        <v>7</v>
      </c>
      <c r="H8" s="10" t="s">
        <v>10</v>
      </c>
      <c r="I8" s="10" t="s">
        <v>10</v>
      </c>
      <c r="J8" s="10" t="s">
        <v>11</v>
      </c>
      <c r="K8" s="10" t="s">
        <v>11</v>
      </c>
      <c r="L8" s="10" t="s">
        <v>10</v>
      </c>
      <c r="M8" s="10" t="s">
        <v>10</v>
      </c>
      <c r="N8" s="10" t="s">
        <v>50</v>
      </c>
      <c r="O8" s="10">
        <v>5</v>
      </c>
      <c r="P8" s="10">
        <v>5</v>
      </c>
      <c r="Q8" s="10">
        <v>5</v>
      </c>
      <c r="R8" s="10">
        <v>9</v>
      </c>
      <c r="S8" s="10">
        <v>7</v>
      </c>
      <c r="T8" s="10">
        <v>6</v>
      </c>
      <c r="U8" s="10">
        <v>1</v>
      </c>
      <c r="V8" s="10">
        <v>1</v>
      </c>
      <c r="W8" s="10">
        <v>0</v>
      </c>
      <c r="X8" s="10" t="s">
        <v>11</v>
      </c>
      <c r="Y8" s="10" t="s">
        <v>12</v>
      </c>
      <c r="Z8" s="10" t="s">
        <v>9</v>
      </c>
      <c r="AA8" s="10" t="s">
        <v>13</v>
      </c>
      <c r="AB8" s="10" t="s">
        <v>9</v>
      </c>
      <c r="AC8" s="10" t="s">
        <v>9</v>
      </c>
      <c r="AD8" s="10" t="s">
        <v>9</v>
      </c>
      <c r="AE8" s="10" t="s">
        <v>9</v>
      </c>
      <c r="AF8" s="10" t="s">
        <v>9</v>
      </c>
      <c r="AG8" s="10" t="s">
        <v>10</v>
      </c>
      <c r="AH8" s="10" t="s">
        <v>11</v>
      </c>
      <c r="AI8" s="10" t="s">
        <v>11</v>
      </c>
      <c r="AJ8" s="10" t="s">
        <v>12</v>
      </c>
      <c r="AK8" s="10" t="s">
        <v>12</v>
      </c>
      <c r="AL8" s="10" t="s">
        <v>12</v>
      </c>
      <c r="AM8" s="10" t="s">
        <v>12</v>
      </c>
      <c r="AN8" s="10" t="s">
        <v>9</v>
      </c>
      <c r="AO8" s="10" t="s">
        <v>9</v>
      </c>
      <c r="AP8" s="10" t="s">
        <v>9</v>
      </c>
      <c r="AQ8" s="10" t="s">
        <v>9</v>
      </c>
      <c r="AR8" s="10">
        <v>1</v>
      </c>
      <c r="AS8" s="10" t="s">
        <v>11</v>
      </c>
      <c r="AT8" s="10" t="s">
        <v>12</v>
      </c>
      <c r="AU8" s="10" t="s">
        <v>10</v>
      </c>
      <c r="AV8" s="10" t="s">
        <v>10</v>
      </c>
      <c r="AW8" s="10" t="s">
        <v>9</v>
      </c>
      <c r="AX8" s="10" t="s">
        <v>12</v>
      </c>
      <c r="AY8" s="10" t="s">
        <v>9</v>
      </c>
      <c r="AZ8" s="10" t="s">
        <v>11</v>
      </c>
      <c r="BA8" s="10" t="s">
        <v>11</v>
      </c>
      <c r="BB8" s="10" t="s">
        <v>9</v>
      </c>
      <c r="BC8" s="10" t="s">
        <v>9</v>
      </c>
      <c r="BD8" s="10" t="s">
        <v>11</v>
      </c>
      <c r="BE8" s="10" t="s">
        <v>9</v>
      </c>
      <c r="BF8" s="10" t="s">
        <v>12</v>
      </c>
      <c r="BG8" s="10" t="s">
        <v>12</v>
      </c>
      <c r="BH8" s="10" t="s">
        <v>9</v>
      </c>
      <c r="BI8" s="10" t="s">
        <v>9</v>
      </c>
      <c r="BJ8" s="10" t="s">
        <v>11</v>
      </c>
      <c r="BK8" s="10" t="s">
        <v>9</v>
      </c>
    </row>
    <row r="9" spans="1:63" s="10" customFormat="1" x14ac:dyDescent="0.25">
      <c r="A9" s="9">
        <v>8</v>
      </c>
      <c r="B9" s="10" t="s">
        <v>11</v>
      </c>
      <c r="C9" s="10" t="s">
        <v>11</v>
      </c>
      <c r="D9" s="10" t="s">
        <v>8</v>
      </c>
      <c r="E9" s="10" t="s">
        <v>55</v>
      </c>
      <c r="F9" s="10" t="s">
        <v>9</v>
      </c>
      <c r="G9" s="10">
        <v>6</v>
      </c>
      <c r="H9" s="10" t="s">
        <v>11</v>
      </c>
      <c r="I9" s="10" t="s">
        <v>10</v>
      </c>
      <c r="J9" s="10" t="s">
        <v>13</v>
      </c>
      <c r="K9" s="10" t="s">
        <v>10</v>
      </c>
      <c r="L9" s="10" t="s">
        <v>9</v>
      </c>
      <c r="M9" s="10" t="s">
        <v>10</v>
      </c>
      <c r="N9" s="10" t="s">
        <v>11</v>
      </c>
      <c r="X9" s="10" t="s">
        <v>10</v>
      </c>
      <c r="Y9" s="10" t="s">
        <v>10</v>
      </c>
      <c r="Z9" s="10" t="s">
        <v>12</v>
      </c>
      <c r="AA9" s="10" t="s">
        <v>12</v>
      </c>
      <c r="AB9" s="10" t="s">
        <v>11</v>
      </c>
      <c r="AC9" s="10" t="s">
        <v>11</v>
      </c>
      <c r="AD9" s="10" t="s">
        <v>10</v>
      </c>
      <c r="AE9" s="10" t="s">
        <v>10</v>
      </c>
      <c r="AF9" s="10" t="s">
        <v>10</v>
      </c>
      <c r="AG9" s="10" t="s">
        <v>10</v>
      </c>
      <c r="AH9" s="10" t="s">
        <v>11</v>
      </c>
      <c r="AI9" s="10" t="s">
        <v>11</v>
      </c>
      <c r="AL9" s="10" t="s">
        <v>11</v>
      </c>
      <c r="AM9" s="10" t="s">
        <v>11</v>
      </c>
      <c r="AP9" s="10" t="s">
        <v>11</v>
      </c>
      <c r="AQ9" s="10" t="s">
        <v>11</v>
      </c>
      <c r="AR9" s="10">
        <v>6</v>
      </c>
      <c r="AT9" s="10" t="s">
        <v>10</v>
      </c>
      <c r="AU9" s="10" t="s">
        <v>10</v>
      </c>
      <c r="AV9" s="10" t="s">
        <v>9</v>
      </c>
      <c r="AW9" s="10" t="s">
        <v>9</v>
      </c>
      <c r="AX9" s="10" t="s">
        <v>9</v>
      </c>
      <c r="AY9" s="10" t="s">
        <v>9</v>
      </c>
      <c r="BA9" s="10" t="s">
        <v>9</v>
      </c>
      <c r="BB9" s="10" t="s">
        <v>9</v>
      </c>
      <c r="BD9" s="10" t="s">
        <v>9</v>
      </c>
      <c r="BE9" s="10" t="s">
        <v>10</v>
      </c>
      <c r="BG9" s="10" t="s">
        <v>9</v>
      </c>
      <c r="BH9" s="10" t="s">
        <v>9</v>
      </c>
      <c r="BJ9" s="10" t="s">
        <v>9</v>
      </c>
      <c r="BK9" s="10" t="s">
        <v>9</v>
      </c>
    </row>
    <row r="10" spans="1:63" s="10" customFormat="1" x14ac:dyDescent="0.25">
      <c r="A10" s="9">
        <v>9</v>
      </c>
      <c r="B10" s="10" t="s">
        <v>9</v>
      </c>
      <c r="C10" s="10" t="s">
        <v>11</v>
      </c>
      <c r="D10" s="10" t="s">
        <v>8</v>
      </c>
      <c r="E10" s="10" t="s">
        <v>52</v>
      </c>
      <c r="F10" s="10" t="s">
        <v>10</v>
      </c>
      <c r="G10" s="10">
        <v>1</v>
      </c>
      <c r="H10" s="10" t="s">
        <v>10</v>
      </c>
      <c r="I10" s="10" t="s">
        <v>10</v>
      </c>
      <c r="J10" s="10" t="s">
        <v>13</v>
      </c>
      <c r="K10" s="10" t="s">
        <v>9</v>
      </c>
      <c r="L10" s="10" t="s">
        <v>11</v>
      </c>
      <c r="M10" s="10" t="s">
        <v>12</v>
      </c>
      <c r="N10" s="10" t="s">
        <v>51</v>
      </c>
      <c r="O10" s="10">
        <v>8</v>
      </c>
      <c r="P10" s="10">
        <v>7</v>
      </c>
      <c r="Q10" s="10">
        <v>5</v>
      </c>
      <c r="R10" s="10">
        <v>10</v>
      </c>
      <c r="S10" s="10">
        <v>9</v>
      </c>
      <c r="T10" s="10">
        <v>7</v>
      </c>
      <c r="U10" s="10">
        <v>7</v>
      </c>
      <c r="V10" s="10">
        <v>5</v>
      </c>
      <c r="W10" s="10">
        <v>6</v>
      </c>
      <c r="X10" s="10" t="s">
        <v>11</v>
      </c>
      <c r="Y10" s="10" t="s">
        <v>11</v>
      </c>
      <c r="Z10" s="10" t="s">
        <v>11</v>
      </c>
      <c r="AA10" s="10" t="s">
        <v>11</v>
      </c>
      <c r="AB10" s="10" t="s">
        <v>12</v>
      </c>
      <c r="AC10" s="10" t="s">
        <v>12</v>
      </c>
      <c r="AD10" s="10" t="s">
        <v>9</v>
      </c>
      <c r="AE10" s="10" t="s">
        <v>9</v>
      </c>
      <c r="AF10" s="10" t="s">
        <v>10</v>
      </c>
      <c r="AG10" s="10" t="s">
        <v>10</v>
      </c>
      <c r="AH10" s="10" t="s">
        <v>10</v>
      </c>
      <c r="AI10" s="10" t="s">
        <v>10</v>
      </c>
      <c r="AJ10" s="10" t="s">
        <v>10</v>
      </c>
      <c r="AK10" s="10" t="s">
        <v>10</v>
      </c>
      <c r="AL10" s="10" t="s">
        <v>9</v>
      </c>
      <c r="AM10" s="10" t="s">
        <v>9</v>
      </c>
      <c r="AN10" s="10" t="s">
        <v>11</v>
      </c>
      <c r="AO10" s="10" t="s">
        <v>11</v>
      </c>
      <c r="AP10" s="10" t="s">
        <v>11</v>
      </c>
      <c r="AQ10" s="10" t="s">
        <v>11</v>
      </c>
      <c r="AR10" s="10">
        <v>3</v>
      </c>
      <c r="AS10" s="10" t="s">
        <v>11</v>
      </c>
      <c r="AT10" s="10" t="s">
        <v>11</v>
      </c>
      <c r="AU10" s="10" t="s">
        <v>9</v>
      </c>
      <c r="AV10" s="10" t="s">
        <v>10</v>
      </c>
      <c r="AW10" s="10" t="s">
        <v>10</v>
      </c>
      <c r="AX10" s="10" t="s">
        <v>12</v>
      </c>
      <c r="AY10" s="10" t="s">
        <v>10</v>
      </c>
      <c r="AZ10" s="10" t="s">
        <v>11</v>
      </c>
      <c r="BA10" s="10" t="s">
        <v>11</v>
      </c>
      <c r="BB10" s="10" t="s">
        <v>12</v>
      </c>
      <c r="BC10" s="10" t="s">
        <v>11</v>
      </c>
      <c r="BD10" s="10" t="s">
        <v>12</v>
      </c>
      <c r="BE10" s="10" t="s">
        <v>10</v>
      </c>
      <c r="BF10" s="10" t="s">
        <v>12</v>
      </c>
      <c r="BG10" s="10" t="s">
        <v>12</v>
      </c>
      <c r="BH10" s="10" t="s">
        <v>9</v>
      </c>
      <c r="BI10" s="10" t="s">
        <v>9</v>
      </c>
      <c r="BJ10" s="10" t="s">
        <v>10</v>
      </c>
      <c r="BK10" s="10" t="s">
        <v>10</v>
      </c>
    </row>
    <row r="11" spans="1:63" s="10" customFormat="1" x14ac:dyDescent="0.25">
      <c r="A11" s="9">
        <v>10</v>
      </c>
      <c r="B11" s="10" t="s">
        <v>9</v>
      </c>
      <c r="C11" s="10" t="s">
        <v>47</v>
      </c>
      <c r="D11" s="10" t="s">
        <v>62</v>
      </c>
      <c r="E11" s="10" t="s">
        <v>10</v>
      </c>
      <c r="F11" s="10" t="s">
        <v>11</v>
      </c>
      <c r="G11" s="10">
        <v>10</v>
      </c>
      <c r="H11" s="10" t="s">
        <v>10</v>
      </c>
      <c r="I11" s="10" t="s">
        <v>10</v>
      </c>
      <c r="J11" s="10" t="s">
        <v>9</v>
      </c>
      <c r="K11" s="10" t="s">
        <v>9</v>
      </c>
      <c r="L11" s="10" t="s">
        <v>9</v>
      </c>
      <c r="M11" s="10" t="s">
        <v>9</v>
      </c>
      <c r="N11" s="10" t="s">
        <v>12</v>
      </c>
      <c r="O11" s="10">
        <v>5</v>
      </c>
      <c r="P11" s="10">
        <v>5</v>
      </c>
      <c r="Q11" s="10">
        <v>5</v>
      </c>
      <c r="R11" s="10">
        <v>5</v>
      </c>
      <c r="S11" s="10">
        <v>5</v>
      </c>
      <c r="T11" s="10">
        <v>5</v>
      </c>
      <c r="U11" s="10">
        <v>5</v>
      </c>
      <c r="V11" s="10">
        <v>5</v>
      </c>
      <c r="W11" s="10">
        <v>5</v>
      </c>
      <c r="X11" s="10" t="s">
        <v>13</v>
      </c>
      <c r="Y11" s="10" t="s">
        <v>13</v>
      </c>
      <c r="Z11" s="10" t="s">
        <v>13</v>
      </c>
      <c r="AA11" s="10" t="s">
        <v>13</v>
      </c>
      <c r="AB11" s="10" t="s">
        <v>13</v>
      </c>
      <c r="AC11" s="10" t="s">
        <v>13</v>
      </c>
      <c r="AD11" s="10" t="s">
        <v>9</v>
      </c>
      <c r="AE11" s="10" t="s">
        <v>9</v>
      </c>
      <c r="AF11" s="10" t="s">
        <v>9</v>
      </c>
      <c r="AG11" s="10" t="s">
        <v>9</v>
      </c>
      <c r="AH11" s="10" t="s">
        <v>12</v>
      </c>
      <c r="AI11" s="10" t="s">
        <v>12</v>
      </c>
      <c r="AJ11" s="10" t="s">
        <v>12</v>
      </c>
      <c r="AK11" s="10" t="s">
        <v>12</v>
      </c>
      <c r="AL11" s="10" t="s">
        <v>9</v>
      </c>
      <c r="AM11" s="10" t="s">
        <v>9</v>
      </c>
      <c r="AN11" s="10" t="s">
        <v>9</v>
      </c>
      <c r="AO11" s="10" t="s">
        <v>9</v>
      </c>
      <c r="AP11" s="10" t="s">
        <v>9</v>
      </c>
      <c r="AQ11" s="10" t="s">
        <v>9</v>
      </c>
      <c r="AR11" s="10">
        <v>3</v>
      </c>
      <c r="AS11" s="10" t="s">
        <v>11</v>
      </c>
      <c r="AT11" s="10" t="s">
        <v>12</v>
      </c>
      <c r="AU11" s="10" t="s">
        <v>11</v>
      </c>
      <c r="AV11" s="10" t="s">
        <v>9</v>
      </c>
      <c r="AW11" s="10" t="s">
        <v>9</v>
      </c>
      <c r="AX11" s="10" t="s">
        <v>9</v>
      </c>
      <c r="AY11" s="10" t="s">
        <v>9</v>
      </c>
      <c r="AZ11" s="10" t="s">
        <v>9</v>
      </c>
      <c r="BA11" s="10" t="s">
        <v>9</v>
      </c>
      <c r="BB11" s="10" t="s">
        <v>9</v>
      </c>
      <c r="BC11" s="10" t="s">
        <v>9</v>
      </c>
      <c r="BD11" s="10" t="s">
        <v>9</v>
      </c>
      <c r="BE11" s="10" t="s">
        <v>9</v>
      </c>
      <c r="BF11" s="10" t="s">
        <v>9</v>
      </c>
      <c r="BG11" s="10" t="s">
        <v>9</v>
      </c>
      <c r="BH11" s="10" t="s">
        <v>9</v>
      </c>
      <c r="BI11" s="10" t="s">
        <v>9</v>
      </c>
      <c r="BJ11" s="10" t="s">
        <v>9</v>
      </c>
      <c r="BK11" s="10" t="s">
        <v>9</v>
      </c>
    </row>
    <row r="12" spans="1:63" s="10" customFormat="1" x14ac:dyDescent="0.25">
      <c r="A12" s="9">
        <v>11</v>
      </c>
      <c r="B12" s="10" t="s">
        <v>9</v>
      </c>
      <c r="C12" s="10">
        <v>0</v>
      </c>
      <c r="D12" s="10" t="s">
        <v>48</v>
      </c>
      <c r="E12" s="10" t="s">
        <v>10</v>
      </c>
      <c r="F12" s="10" t="s">
        <v>11</v>
      </c>
      <c r="G12" s="10">
        <v>7</v>
      </c>
      <c r="H12" s="10" t="s">
        <v>10</v>
      </c>
      <c r="I12" s="10" t="s">
        <v>10</v>
      </c>
      <c r="J12" s="10" t="s">
        <v>9</v>
      </c>
      <c r="K12" s="10" t="s">
        <v>9</v>
      </c>
      <c r="L12" s="10" t="s">
        <v>9</v>
      </c>
      <c r="M12" s="10" t="s">
        <v>9</v>
      </c>
      <c r="N12" s="10" t="s">
        <v>12</v>
      </c>
      <c r="X12" s="10" t="s">
        <v>9</v>
      </c>
      <c r="Y12" s="10" t="s">
        <v>12</v>
      </c>
      <c r="AA12" s="10" t="s">
        <v>12</v>
      </c>
      <c r="AB12" s="10" t="s">
        <v>9</v>
      </c>
      <c r="AC12" s="10" t="s">
        <v>10</v>
      </c>
      <c r="AE12" s="10" t="s">
        <v>10</v>
      </c>
      <c r="AF12" s="10" t="s">
        <v>10</v>
      </c>
      <c r="AG12" s="10" t="s">
        <v>10</v>
      </c>
      <c r="AH12" s="10" t="s">
        <v>12</v>
      </c>
      <c r="AI12" s="10" t="s">
        <v>12</v>
      </c>
      <c r="AK12" s="10" t="s">
        <v>12</v>
      </c>
      <c r="AL12" s="10" t="s">
        <v>12</v>
      </c>
      <c r="AM12" s="10" t="s">
        <v>12</v>
      </c>
      <c r="AN12" s="10" t="s">
        <v>12</v>
      </c>
      <c r="AO12" s="10" t="s">
        <v>11</v>
      </c>
      <c r="AP12" s="10" t="s">
        <v>9</v>
      </c>
      <c r="AQ12" s="10" t="s">
        <v>10</v>
      </c>
      <c r="AR12" s="10">
        <v>1</v>
      </c>
      <c r="AT12" s="10" t="s">
        <v>10</v>
      </c>
      <c r="AU12" s="10" t="s">
        <v>9</v>
      </c>
      <c r="AV12" s="10" t="s">
        <v>10</v>
      </c>
      <c r="AX12" s="10" t="s">
        <v>9</v>
      </c>
      <c r="AY12" s="10" t="s">
        <v>9</v>
      </c>
      <c r="AZ12" s="10" t="s">
        <v>10</v>
      </c>
      <c r="BB12" s="10" t="s">
        <v>9</v>
      </c>
      <c r="BD12" s="10" t="s">
        <v>9</v>
      </c>
      <c r="BF12" s="10" t="s">
        <v>9</v>
      </c>
      <c r="BG12" s="10" t="s">
        <v>9</v>
      </c>
      <c r="BH12" s="10" t="s">
        <v>9</v>
      </c>
      <c r="BI12" s="10" t="s">
        <v>9</v>
      </c>
      <c r="BJ12" s="10" t="s">
        <v>9</v>
      </c>
      <c r="BK12" s="10" t="s">
        <v>9</v>
      </c>
    </row>
    <row r="13" spans="1:63" s="10" customFormat="1" x14ac:dyDescent="0.25">
      <c r="A13" s="9">
        <v>12</v>
      </c>
      <c r="B13" s="10" t="s">
        <v>9</v>
      </c>
      <c r="C13" s="10" t="s">
        <v>25</v>
      </c>
      <c r="D13" s="10" t="s">
        <v>26</v>
      </c>
      <c r="E13" s="10" t="s">
        <v>10</v>
      </c>
      <c r="F13" s="10" t="s">
        <v>10</v>
      </c>
      <c r="G13" s="10">
        <v>8</v>
      </c>
      <c r="H13" s="10" t="s">
        <v>9</v>
      </c>
      <c r="I13" s="10" t="s">
        <v>10</v>
      </c>
      <c r="J13" s="10" t="s">
        <v>13</v>
      </c>
      <c r="K13" s="10" t="s">
        <v>10</v>
      </c>
      <c r="L13" s="10" t="s">
        <v>11</v>
      </c>
      <c r="M13" s="10" t="s">
        <v>11</v>
      </c>
      <c r="N13" s="10" t="s">
        <v>13</v>
      </c>
      <c r="O13" s="10">
        <v>6</v>
      </c>
      <c r="P13" s="10">
        <v>6</v>
      </c>
      <c r="Q13" s="10">
        <v>5</v>
      </c>
      <c r="R13" s="10">
        <v>8</v>
      </c>
      <c r="S13" s="10">
        <v>6</v>
      </c>
      <c r="T13" s="10">
        <v>4</v>
      </c>
      <c r="U13" s="10">
        <v>1</v>
      </c>
      <c r="V13" s="10">
        <v>0</v>
      </c>
      <c r="W13" s="10">
        <v>0</v>
      </c>
      <c r="X13" s="10" t="s">
        <v>12</v>
      </c>
      <c r="Y13" s="10" t="s">
        <v>13</v>
      </c>
      <c r="Z13" s="10" t="s">
        <v>12</v>
      </c>
      <c r="AA13" s="10" t="s">
        <v>13</v>
      </c>
      <c r="AB13" s="10" t="s">
        <v>12</v>
      </c>
      <c r="AC13" s="10" t="s">
        <v>13</v>
      </c>
      <c r="AD13" s="10" t="s">
        <v>9</v>
      </c>
      <c r="AE13" s="10" t="s">
        <v>9</v>
      </c>
      <c r="AF13" s="10" t="s">
        <v>9</v>
      </c>
      <c r="AG13" s="10" t="s">
        <v>9</v>
      </c>
      <c r="AH13" s="10" t="s">
        <v>11</v>
      </c>
      <c r="AI13" s="10" t="s">
        <v>9</v>
      </c>
      <c r="AJ13" s="10" t="s">
        <v>13</v>
      </c>
      <c r="AK13" s="10" t="s">
        <v>12</v>
      </c>
      <c r="AL13" s="10" t="s">
        <v>11</v>
      </c>
      <c r="AM13" s="10" t="s">
        <v>9</v>
      </c>
      <c r="AN13" s="10" t="s">
        <v>12</v>
      </c>
      <c r="AO13" s="10" t="s">
        <v>12</v>
      </c>
      <c r="AP13" s="10" t="s">
        <v>9</v>
      </c>
      <c r="AQ13" s="10" t="s">
        <v>12</v>
      </c>
      <c r="AR13" s="10">
        <v>1</v>
      </c>
      <c r="AT13" s="10" t="s">
        <v>11</v>
      </c>
      <c r="AU13" s="10" t="s">
        <v>11</v>
      </c>
      <c r="AV13" s="10" t="s">
        <v>12</v>
      </c>
      <c r="AW13" s="10" t="s">
        <v>10</v>
      </c>
      <c r="AX13" s="10" t="s">
        <v>9</v>
      </c>
      <c r="AY13" s="10" t="s">
        <v>9</v>
      </c>
      <c r="AZ13" s="10" t="s">
        <v>9</v>
      </c>
      <c r="BA13" s="10" t="s">
        <v>9</v>
      </c>
      <c r="BB13" s="10" t="s">
        <v>11</v>
      </c>
      <c r="BC13" s="10" t="s">
        <v>9</v>
      </c>
      <c r="BD13" s="10" t="s">
        <v>9</v>
      </c>
      <c r="BE13" s="10" t="s">
        <v>9</v>
      </c>
      <c r="BF13" s="10" t="s">
        <v>11</v>
      </c>
      <c r="BG13" s="10" t="s">
        <v>10</v>
      </c>
      <c r="BH13" s="10" t="s">
        <v>9</v>
      </c>
      <c r="BI13" s="10" t="s">
        <v>10</v>
      </c>
      <c r="BJ13" s="10" t="s">
        <v>10</v>
      </c>
      <c r="BK13" s="10" t="s">
        <v>9</v>
      </c>
    </row>
    <row r="14" spans="1:63" s="10" customFormat="1" x14ac:dyDescent="0.25">
      <c r="A14" s="9">
        <v>13</v>
      </c>
      <c r="B14" s="10" t="s">
        <v>11</v>
      </c>
      <c r="C14" s="10" t="s">
        <v>25</v>
      </c>
      <c r="D14" s="10" t="s">
        <v>54</v>
      </c>
      <c r="E14" s="10" t="s">
        <v>52</v>
      </c>
      <c r="F14" s="10" t="s">
        <v>11</v>
      </c>
      <c r="G14" s="10">
        <v>5</v>
      </c>
      <c r="H14" s="10" t="s">
        <v>10</v>
      </c>
      <c r="I14" s="10" t="s">
        <v>11</v>
      </c>
      <c r="J14" s="10" t="s">
        <v>13</v>
      </c>
      <c r="K14" s="10" t="s">
        <v>13</v>
      </c>
      <c r="L14" s="10" t="s">
        <v>11</v>
      </c>
      <c r="M14" s="10" t="s">
        <v>11</v>
      </c>
      <c r="N14" s="10" t="s">
        <v>12</v>
      </c>
      <c r="O14" s="10">
        <v>6</v>
      </c>
      <c r="P14" s="10">
        <v>6</v>
      </c>
      <c r="Q14" s="10">
        <v>7</v>
      </c>
      <c r="R14" s="10">
        <v>8</v>
      </c>
      <c r="S14" s="10">
        <v>6</v>
      </c>
      <c r="T14" s="10">
        <v>6</v>
      </c>
      <c r="U14" s="10">
        <v>6</v>
      </c>
      <c r="V14" s="10">
        <v>3</v>
      </c>
      <c r="W14" s="10">
        <v>3</v>
      </c>
      <c r="X14" s="10" t="s">
        <v>9</v>
      </c>
      <c r="Y14" s="10" t="s">
        <v>9</v>
      </c>
      <c r="Z14" s="10" t="s">
        <v>9</v>
      </c>
      <c r="AA14" s="10" t="s">
        <v>9</v>
      </c>
      <c r="AB14" s="10" t="s">
        <v>10</v>
      </c>
      <c r="AC14" s="10" t="s">
        <v>10</v>
      </c>
      <c r="AD14" s="10" t="s">
        <v>9</v>
      </c>
      <c r="AE14" s="10" t="s">
        <v>9</v>
      </c>
      <c r="AF14" s="10" t="s">
        <v>9</v>
      </c>
      <c r="AG14" s="10" t="s">
        <v>9</v>
      </c>
      <c r="AH14" s="10" t="s">
        <v>11</v>
      </c>
      <c r="AI14" s="10" t="s">
        <v>11</v>
      </c>
      <c r="AJ14" s="10" t="s">
        <v>12</v>
      </c>
      <c r="AK14" s="10" t="s">
        <v>12</v>
      </c>
      <c r="AL14" s="10" t="s">
        <v>11</v>
      </c>
      <c r="AM14" s="10" t="s">
        <v>11</v>
      </c>
      <c r="AN14" s="10" t="s">
        <v>13</v>
      </c>
      <c r="AO14" s="10" t="s">
        <v>13</v>
      </c>
      <c r="AP14" s="10" t="s">
        <v>9</v>
      </c>
      <c r="AQ14" s="10" t="s">
        <v>9</v>
      </c>
      <c r="AR14" s="10">
        <v>2</v>
      </c>
      <c r="AS14" s="10" t="s">
        <v>11</v>
      </c>
      <c r="AT14" s="10" t="s">
        <v>10</v>
      </c>
      <c r="AU14" s="10" t="s">
        <v>10</v>
      </c>
      <c r="AV14" s="10" t="s">
        <v>9</v>
      </c>
      <c r="AW14" s="10" t="s">
        <v>9</v>
      </c>
      <c r="AX14" s="10" t="s">
        <v>12</v>
      </c>
      <c r="AY14" s="10" t="s">
        <v>9</v>
      </c>
      <c r="AZ14" s="10" t="s">
        <v>9</v>
      </c>
      <c r="BA14" s="10" t="s">
        <v>9</v>
      </c>
      <c r="BB14" s="10" t="s">
        <v>9</v>
      </c>
      <c r="BC14" s="10" t="s">
        <v>9</v>
      </c>
      <c r="BD14" s="10" t="s">
        <v>10</v>
      </c>
      <c r="BE14" s="10" t="s">
        <v>9</v>
      </c>
      <c r="BF14" s="10" t="s">
        <v>9</v>
      </c>
      <c r="BG14" s="10" t="s">
        <v>9</v>
      </c>
      <c r="BH14" s="10" t="s">
        <v>9</v>
      </c>
      <c r="BI14" s="10" t="s">
        <v>9</v>
      </c>
      <c r="BJ14" s="10" t="s">
        <v>10</v>
      </c>
      <c r="BK14" s="10" t="s">
        <v>9</v>
      </c>
    </row>
    <row r="15" spans="1:63" s="10" customFormat="1" x14ac:dyDescent="0.25">
      <c r="A15" s="9">
        <v>14</v>
      </c>
      <c r="B15" s="10" t="s">
        <v>11</v>
      </c>
      <c r="C15" s="10" t="s">
        <v>57</v>
      </c>
      <c r="D15" s="10" t="s">
        <v>58</v>
      </c>
      <c r="E15" s="10" t="s">
        <v>60</v>
      </c>
      <c r="F15" s="10" t="s">
        <v>12</v>
      </c>
      <c r="G15" s="10">
        <v>7</v>
      </c>
      <c r="H15" s="10" t="s">
        <v>10</v>
      </c>
      <c r="I15" s="10" t="s">
        <v>10</v>
      </c>
      <c r="J15" s="10" t="s">
        <v>13</v>
      </c>
      <c r="K15" s="10" t="s">
        <v>10</v>
      </c>
      <c r="L15" s="10" t="s">
        <v>9</v>
      </c>
      <c r="M15" s="10" t="s">
        <v>9</v>
      </c>
      <c r="N15" s="10" t="s">
        <v>63</v>
      </c>
      <c r="O15" s="10">
        <v>4</v>
      </c>
      <c r="P15" s="10">
        <v>7</v>
      </c>
      <c r="Q15" s="10">
        <v>7</v>
      </c>
      <c r="R15" s="10">
        <v>10</v>
      </c>
      <c r="S15" s="10">
        <v>9</v>
      </c>
      <c r="T15" s="10">
        <v>8</v>
      </c>
      <c r="U15" s="10">
        <v>7</v>
      </c>
      <c r="V15" s="10">
        <v>8</v>
      </c>
      <c r="W15" s="10">
        <v>8</v>
      </c>
      <c r="X15" s="10" t="s">
        <v>11</v>
      </c>
      <c r="Y15" s="10" t="s">
        <v>10</v>
      </c>
      <c r="Z15" s="10" t="s">
        <v>12</v>
      </c>
      <c r="AA15" s="10" t="s">
        <v>12</v>
      </c>
      <c r="AB15" s="10" t="s">
        <v>12</v>
      </c>
      <c r="AC15" s="10" t="s">
        <v>12</v>
      </c>
      <c r="AD15" s="10" t="s">
        <v>9</v>
      </c>
      <c r="AE15" s="10" t="s">
        <v>9</v>
      </c>
      <c r="AF15" s="10" t="s">
        <v>9</v>
      </c>
      <c r="AG15" s="10" t="s">
        <v>10</v>
      </c>
      <c r="AH15" s="10" t="s">
        <v>10</v>
      </c>
      <c r="AI15" s="10" t="s">
        <v>10</v>
      </c>
      <c r="AJ15" s="10" t="s">
        <v>12</v>
      </c>
      <c r="AK15" s="10" t="s">
        <v>12</v>
      </c>
      <c r="AL15" s="10" t="s">
        <v>10</v>
      </c>
      <c r="AM15" s="10" t="s">
        <v>10</v>
      </c>
      <c r="AN15" s="10" t="s">
        <v>12</v>
      </c>
      <c r="AO15" s="10" t="s">
        <v>11</v>
      </c>
      <c r="AP15" s="10" t="s">
        <v>12</v>
      </c>
      <c r="AQ15" s="10" t="s">
        <v>12</v>
      </c>
      <c r="AR15" s="10">
        <v>3</v>
      </c>
      <c r="AS15" s="10" t="s">
        <v>12</v>
      </c>
      <c r="AT15" s="10" t="s">
        <v>9</v>
      </c>
      <c r="AU15" s="10" t="s">
        <v>10</v>
      </c>
      <c r="AV15" s="10" t="s">
        <v>9</v>
      </c>
      <c r="AW15" s="10" t="s">
        <v>12</v>
      </c>
      <c r="AX15" s="10" t="s">
        <v>11</v>
      </c>
      <c r="AY15" s="10" t="s">
        <v>9</v>
      </c>
      <c r="AZ15" s="10" t="s">
        <v>10</v>
      </c>
      <c r="BA15" s="10" t="s">
        <v>12</v>
      </c>
      <c r="BB15" s="10" t="s">
        <v>13</v>
      </c>
      <c r="BC15" s="10" t="s">
        <v>9</v>
      </c>
      <c r="BD15" s="10" t="s">
        <v>11</v>
      </c>
      <c r="BE15" s="10" t="s">
        <v>9</v>
      </c>
      <c r="BF15" s="10" t="s">
        <v>13</v>
      </c>
      <c r="BG15" s="10" t="s">
        <v>12</v>
      </c>
      <c r="BH15" s="10" t="s">
        <v>9</v>
      </c>
      <c r="BI15" s="10" t="s">
        <v>10</v>
      </c>
      <c r="BJ15" s="10" t="s">
        <v>13</v>
      </c>
      <c r="BK15" s="10" t="s">
        <v>11</v>
      </c>
    </row>
    <row r="16" spans="1:63" s="10" customFormat="1" x14ac:dyDescent="0.25">
      <c r="A16" s="9">
        <v>15</v>
      </c>
      <c r="B16" s="10" t="s">
        <v>9</v>
      </c>
      <c r="C16" s="10" t="s">
        <v>57</v>
      </c>
      <c r="D16" s="10" t="s">
        <v>58</v>
      </c>
      <c r="E16" s="10" t="s">
        <v>11</v>
      </c>
      <c r="F16" s="10" t="s">
        <v>10</v>
      </c>
      <c r="G16" s="10">
        <v>7</v>
      </c>
      <c r="H16" s="10" t="s">
        <v>12</v>
      </c>
      <c r="I16" s="10" t="s">
        <v>10</v>
      </c>
      <c r="J16" s="10" t="s">
        <v>13</v>
      </c>
      <c r="K16" s="10" t="s">
        <v>10</v>
      </c>
      <c r="L16" s="10" t="s">
        <v>9</v>
      </c>
      <c r="M16" s="10" t="s">
        <v>9</v>
      </c>
      <c r="N16" s="10" t="s">
        <v>64</v>
      </c>
      <c r="R16" s="10">
        <v>10</v>
      </c>
      <c r="S16" s="10">
        <v>10</v>
      </c>
      <c r="T16" s="10">
        <v>10</v>
      </c>
      <c r="X16" s="10" t="s">
        <v>9</v>
      </c>
      <c r="Y16" s="10" t="s">
        <v>10</v>
      </c>
      <c r="Z16" s="10" t="s">
        <v>12</v>
      </c>
      <c r="AA16" s="10" t="s">
        <v>10</v>
      </c>
      <c r="AB16" s="10" t="s">
        <v>12</v>
      </c>
      <c r="AC16" s="10" t="s">
        <v>10</v>
      </c>
      <c r="AD16" s="10" t="s">
        <v>10</v>
      </c>
      <c r="AE16" s="10" t="s">
        <v>11</v>
      </c>
      <c r="AF16" s="10" t="s">
        <v>10</v>
      </c>
      <c r="AG16" s="10" t="s">
        <v>12</v>
      </c>
      <c r="AH16" s="10" t="s">
        <v>10</v>
      </c>
      <c r="AI16" s="10" t="s">
        <v>10</v>
      </c>
      <c r="AJ16" s="10" t="s">
        <v>13</v>
      </c>
      <c r="AK16" s="10" t="s">
        <v>13</v>
      </c>
      <c r="AL16" s="10" t="s">
        <v>10</v>
      </c>
      <c r="AM16" s="10" t="s">
        <v>10</v>
      </c>
      <c r="AN16" s="10" t="s">
        <v>10</v>
      </c>
      <c r="AO16" s="10" t="s">
        <v>12</v>
      </c>
      <c r="AP16" s="10" t="s">
        <v>10</v>
      </c>
      <c r="AQ16" s="10" t="s">
        <v>10</v>
      </c>
      <c r="AR16" s="10">
        <v>4</v>
      </c>
      <c r="AT16" s="10" t="s">
        <v>10</v>
      </c>
      <c r="AU16" s="10" t="s">
        <v>10</v>
      </c>
      <c r="AV16" s="10" t="s">
        <v>10</v>
      </c>
      <c r="AW16" s="10" t="s">
        <v>9</v>
      </c>
      <c r="AX16" s="10" t="s">
        <v>9</v>
      </c>
      <c r="AY16" s="10" t="s">
        <v>9</v>
      </c>
      <c r="AZ16" s="10" t="s">
        <v>10</v>
      </c>
      <c r="BA16" s="10" t="s">
        <v>9</v>
      </c>
      <c r="BB16" s="10" t="s">
        <v>9</v>
      </c>
      <c r="BC16" s="10" t="s">
        <v>9</v>
      </c>
      <c r="BD16" s="10" t="s">
        <v>10</v>
      </c>
      <c r="BE16" s="10" t="s">
        <v>9</v>
      </c>
      <c r="BF16" s="10" t="s">
        <v>10</v>
      </c>
      <c r="BG16" s="10" t="s">
        <v>9</v>
      </c>
      <c r="BH16" s="10" t="s">
        <v>9</v>
      </c>
      <c r="BI16" s="10" t="s">
        <v>9</v>
      </c>
      <c r="BJ16" s="10" t="s">
        <v>9</v>
      </c>
      <c r="BK16" s="10" t="s">
        <v>9</v>
      </c>
    </row>
    <row r="17" spans="1:63" s="10" customFormat="1" x14ac:dyDescent="0.25">
      <c r="A17" s="9">
        <v>16</v>
      </c>
      <c r="B17" s="10">
        <v>0</v>
      </c>
      <c r="C17" s="10">
        <v>0</v>
      </c>
      <c r="D17" s="10" t="s">
        <v>54</v>
      </c>
      <c r="E17" s="10" t="s">
        <v>10</v>
      </c>
      <c r="F17" s="10" t="s">
        <v>9</v>
      </c>
      <c r="G17" s="10">
        <v>10</v>
      </c>
      <c r="H17" s="10" t="s">
        <v>10</v>
      </c>
      <c r="I17" s="10" t="s">
        <v>10</v>
      </c>
      <c r="J17" s="10" t="s">
        <v>13</v>
      </c>
      <c r="K17" s="10" t="s">
        <v>13</v>
      </c>
      <c r="L17" s="10" t="s">
        <v>10</v>
      </c>
      <c r="M17" s="10" t="s">
        <v>10</v>
      </c>
      <c r="N17" s="10" t="s">
        <v>65</v>
      </c>
      <c r="O17" s="10">
        <v>6</v>
      </c>
      <c r="P17" s="10">
        <v>7</v>
      </c>
      <c r="Q17" s="10">
        <v>5</v>
      </c>
      <c r="R17" s="10">
        <v>8</v>
      </c>
      <c r="S17" s="10">
        <v>6</v>
      </c>
      <c r="T17" s="10">
        <v>8</v>
      </c>
      <c r="U17" s="10">
        <v>2</v>
      </c>
      <c r="V17" s="10">
        <v>7</v>
      </c>
      <c r="W17" s="10">
        <v>1</v>
      </c>
      <c r="X17" s="10" t="s">
        <v>11</v>
      </c>
      <c r="Y17" s="10" t="s">
        <v>13</v>
      </c>
      <c r="Z17" s="10" t="s">
        <v>12</v>
      </c>
      <c r="AA17" s="10" t="s">
        <v>13</v>
      </c>
      <c r="AB17" s="10" t="s">
        <v>12</v>
      </c>
      <c r="AC17" s="10" t="s">
        <v>13</v>
      </c>
      <c r="AD17" s="10" t="s">
        <v>11</v>
      </c>
      <c r="AE17" s="10" t="s">
        <v>13</v>
      </c>
      <c r="AF17" s="10" t="s">
        <v>11</v>
      </c>
      <c r="AG17" s="10" t="s">
        <v>13</v>
      </c>
      <c r="AH17" s="10" t="s">
        <v>10</v>
      </c>
      <c r="AI17" s="10" t="s">
        <v>13</v>
      </c>
      <c r="AJ17" s="10" t="s">
        <v>10</v>
      </c>
      <c r="AK17" s="10" t="s">
        <v>13</v>
      </c>
      <c r="AL17" s="10" t="s">
        <v>10</v>
      </c>
      <c r="AM17" s="10" t="s">
        <v>13</v>
      </c>
      <c r="AN17" s="10" t="s">
        <v>10</v>
      </c>
      <c r="AO17" s="10" t="s">
        <v>13</v>
      </c>
      <c r="AP17" s="10" t="s">
        <v>11</v>
      </c>
      <c r="AQ17" s="10" t="s">
        <v>12</v>
      </c>
      <c r="AR17" s="10">
        <v>1</v>
      </c>
      <c r="AS17" s="10" t="s">
        <v>12</v>
      </c>
      <c r="AT17" s="10" t="s">
        <v>13</v>
      </c>
      <c r="AU17" s="10" t="s">
        <v>10</v>
      </c>
      <c r="AV17" s="10" t="s">
        <v>12</v>
      </c>
      <c r="AW17" s="10" t="s">
        <v>11</v>
      </c>
      <c r="AX17" s="10" t="s">
        <v>11</v>
      </c>
      <c r="AY17" s="10" t="s">
        <v>11</v>
      </c>
      <c r="AZ17" s="10" t="s">
        <v>11</v>
      </c>
      <c r="BA17" s="10" t="s">
        <v>11</v>
      </c>
      <c r="BB17" s="10" t="s">
        <v>11</v>
      </c>
      <c r="BC17" s="10" t="s">
        <v>11</v>
      </c>
      <c r="BD17" s="10" t="s">
        <v>11</v>
      </c>
      <c r="BE17" s="10" t="s">
        <v>11</v>
      </c>
      <c r="BF17" s="10" t="s">
        <v>11</v>
      </c>
      <c r="BG17" s="10" t="s">
        <v>11</v>
      </c>
      <c r="BH17" s="10" t="s">
        <v>11</v>
      </c>
      <c r="BI17" s="10" t="s">
        <v>11</v>
      </c>
      <c r="BJ17" s="10" t="s">
        <v>11</v>
      </c>
      <c r="BK17" s="10" t="s">
        <v>11</v>
      </c>
    </row>
    <row r="18" spans="1:63" s="10" customFormat="1" x14ac:dyDescent="0.25">
      <c r="A18" s="9">
        <v>17</v>
      </c>
      <c r="B18" s="10" t="s">
        <v>9</v>
      </c>
      <c r="C18" s="10" t="s">
        <v>57</v>
      </c>
      <c r="D18" s="10" t="s">
        <v>58</v>
      </c>
      <c r="E18" s="10" t="s">
        <v>66</v>
      </c>
      <c r="F18" s="10" t="s">
        <v>10</v>
      </c>
      <c r="G18" s="10">
        <v>5</v>
      </c>
      <c r="H18" s="10" t="s">
        <v>10</v>
      </c>
      <c r="I18" s="10" t="s">
        <v>9</v>
      </c>
      <c r="J18" s="10" t="s">
        <v>13</v>
      </c>
      <c r="K18" s="10" t="s">
        <v>11</v>
      </c>
      <c r="L18" s="10" t="s">
        <v>10</v>
      </c>
      <c r="M18" s="10" t="s">
        <v>11</v>
      </c>
      <c r="N18" s="10" t="s">
        <v>67</v>
      </c>
      <c r="O18" s="10">
        <v>10</v>
      </c>
      <c r="P18" s="10">
        <v>9</v>
      </c>
      <c r="Q18" s="10">
        <v>10</v>
      </c>
      <c r="R18" s="10">
        <v>9</v>
      </c>
      <c r="S18" s="10">
        <v>5</v>
      </c>
      <c r="T18" s="10">
        <v>5</v>
      </c>
      <c r="U18" s="10">
        <v>5</v>
      </c>
      <c r="V18" s="10">
        <v>1</v>
      </c>
      <c r="W18" s="10">
        <v>1</v>
      </c>
      <c r="X18" s="10" t="s">
        <v>10</v>
      </c>
      <c r="Y18" s="10" t="s">
        <v>10</v>
      </c>
      <c r="Z18" s="10" t="s">
        <v>11</v>
      </c>
      <c r="AA18" s="10" t="s">
        <v>11</v>
      </c>
      <c r="AB18" s="10" t="s">
        <v>10</v>
      </c>
      <c r="AC18" s="10" t="s">
        <v>11</v>
      </c>
      <c r="AD18" s="10" t="s">
        <v>10</v>
      </c>
      <c r="AE18" s="10" t="s">
        <v>10</v>
      </c>
      <c r="AF18" s="10" t="s">
        <v>11</v>
      </c>
      <c r="AG18" s="10" t="s">
        <v>11</v>
      </c>
      <c r="AH18" s="10" t="s">
        <v>11</v>
      </c>
      <c r="AI18" s="10" t="s">
        <v>11</v>
      </c>
      <c r="AJ18" s="10" t="s">
        <v>13</v>
      </c>
      <c r="AK18" s="10" t="s">
        <v>13</v>
      </c>
      <c r="AL18" s="10" t="s">
        <v>9</v>
      </c>
      <c r="AM18" s="10" t="s">
        <v>9</v>
      </c>
      <c r="AN18" s="10" t="s">
        <v>9</v>
      </c>
      <c r="AO18" s="10" t="s">
        <v>9</v>
      </c>
      <c r="AP18" s="10" t="s">
        <v>9</v>
      </c>
      <c r="AQ18" s="10" t="s">
        <v>9</v>
      </c>
      <c r="AR18" s="10">
        <v>3</v>
      </c>
      <c r="AS18" s="10" t="s">
        <v>11</v>
      </c>
      <c r="AT18" s="10" t="s">
        <v>11</v>
      </c>
      <c r="AU18" s="10" t="s">
        <v>10</v>
      </c>
      <c r="AV18" s="10" t="s">
        <v>9</v>
      </c>
      <c r="AW18" s="10" t="s">
        <v>10</v>
      </c>
      <c r="AX18" s="10" t="s">
        <v>9</v>
      </c>
      <c r="AY18" s="10" t="s">
        <v>9</v>
      </c>
      <c r="AZ18" s="10" t="s">
        <v>10</v>
      </c>
      <c r="BA18" s="10" t="s">
        <v>11</v>
      </c>
      <c r="BB18" s="10" t="s">
        <v>12</v>
      </c>
      <c r="BC18" s="10" t="s">
        <v>11</v>
      </c>
      <c r="BD18" s="10" t="s">
        <v>10</v>
      </c>
      <c r="BE18" s="10" t="s">
        <v>9</v>
      </c>
      <c r="BF18" s="10" t="s">
        <v>12</v>
      </c>
      <c r="BG18" s="10" t="s">
        <v>11</v>
      </c>
      <c r="BH18" s="10" t="s">
        <v>9</v>
      </c>
      <c r="BI18" s="10" t="s">
        <v>9</v>
      </c>
      <c r="BJ18" s="10" t="s">
        <v>9</v>
      </c>
      <c r="BK18" s="10" t="s">
        <v>9</v>
      </c>
    </row>
    <row r="19" spans="1:63" s="10" customFormat="1" x14ac:dyDescent="0.25">
      <c r="A19" s="9">
        <v>18</v>
      </c>
      <c r="B19" s="10">
        <v>0</v>
      </c>
      <c r="C19" s="10" t="s">
        <v>57</v>
      </c>
      <c r="D19" s="10" t="s">
        <v>62</v>
      </c>
      <c r="E19" s="10" t="s">
        <v>55</v>
      </c>
      <c r="F19" s="10" t="s">
        <v>13</v>
      </c>
      <c r="G19" s="10">
        <v>6</v>
      </c>
      <c r="H19" s="10" t="s">
        <v>10</v>
      </c>
      <c r="I19" s="10" t="s">
        <v>10</v>
      </c>
      <c r="J19" s="10" t="s">
        <v>13</v>
      </c>
      <c r="K19" s="10" t="s">
        <v>10</v>
      </c>
      <c r="L19" s="10" t="s">
        <v>9</v>
      </c>
      <c r="M19" s="10" t="s">
        <v>9</v>
      </c>
      <c r="N19" s="10" t="s">
        <v>68</v>
      </c>
      <c r="O19" s="10">
        <v>1</v>
      </c>
      <c r="P19" s="10">
        <v>1</v>
      </c>
      <c r="Q19" s="10">
        <v>5</v>
      </c>
      <c r="R19" s="10">
        <v>5</v>
      </c>
      <c r="S19" s="10">
        <v>1</v>
      </c>
      <c r="T19" s="10">
        <v>1</v>
      </c>
      <c r="U19" s="10">
        <v>1</v>
      </c>
      <c r="V19" s="10">
        <v>1</v>
      </c>
      <c r="W19" s="10">
        <v>3</v>
      </c>
      <c r="X19" s="10" t="s">
        <v>11</v>
      </c>
      <c r="Y19" s="10" t="s">
        <v>12</v>
      </c>
      <c r="Z19" s="10" t="s">
        <v>12</v>
      </c>
      <c r="AA19" s="10" t="s">
        <v>13</v>
      </c>
      <c r="AB19" s="10" t="s">
        <v>12</v>
      </c>
      <c r="AC19" s="10" t="s">
        <v>13</v>
      </c>
      <c r="AD19" s="10" t="s">
        <v>9</v>
      </c>
      <c r="AE19" s="10" t="s">
        <v>9</v>
      </c>
      <c r="AF19" s="10" t="s">
        <v>9</v>
      </c>
      <c r="AG19" s="10" t="s">
        <v>12</v>
      </c>
      <c r="AH19" s="10" t="s">
        <v>11</v>
      </c>
      <c r="AI19" s="10" t="s">
        <v>12</v>
      </c>
      <c r="AJ19" s="10" t="s">
        <v>13</v>
      </c>
      <c r="AK19" s="10" t="s">
        <v>13</v>
      </c>
      <c r="AL19" s="10" t="s">
        <v>12</v>
      </c>
      <c r="AM19" s="10" t="s">
        <v>13</v>
      </c>
      <c r="AN19" s="10" t="s">
        <v>13</v>
      </c>
      <c r="AO19" s="10" t="s">
        <v>13</v>
      </c>
      <c r="AP19" s="10" t="s">
        <v>9</v>
      </c>
      <c r="AQ19" s="10" t="s">
        <v>13</v>
      </c>
      <c r="AR19" s="10">
        <v>3</v>
      </c>
      <c r="AS19" s="10" t="s">
        <v>12</v>
      </c>
      <c r="AT19" s="10" t="s">
        <v>12</v>
      </c>
      <c r="AU19" s="10" t="s">
        <v>13</v>
      </c>
      <c r="AV19" s="10" t="s">
        <v>10</v>
      </c>
      <c r="AW19" s="10" t="s">
        <v>10</v>
      </c>
      <c r="AX19" s="10" t="s">
        <v>12</v>
      </c>
      <c r="AY19" s="10" t="s">
        <v>9</v>
      </c>
      <c r="AZ19" s="10" t="s">
        <v>12</v>
      </c>
      <c r="BA19" s="10" t="s">
        <v>11</v>
      </c>
      <c r="BB19" s="10" t="s">
        <v>12</v>
      </c>
      <c r="BC19" s="10" t="s">
        <v>10</v>
      </c>
      <c r="BD19" s="10" t="s">
        <v>10</v>
      </c>
      <c r="BE19" s="10" t="s">
        <v>9</v>
      </c>
      <c r="BF19" s="10" t="s">
        <v>10</v>
      </c>
      <c r="BG19" s="10" t="s">
        <v>10</v>
      </c>
      <c r="BH19" s="10" t="s">
        <v>9</v>
      </c>
      <c r="BI19" s="10" t="s">
        <v>9</v>
      </c>
      <c r="BJ19" s="10" t="s">
        <v>9</v>
      </c>
      <c r="BK19" s="10" t="s">
        <v>9</v>
      </c>
    </row>
    <row r="20" spans="1:63" s="10" customFormat="1" x14ac:dyDescent="0.25">
      <c r="A20" s="9">
        <v>19</v>
      </c>
      <c r="B20" s="10" t="s">
        <v>11</v>
      </c>
      <c r="C20" s="10" t="s">
        <v>11</v>
      </c>
      <c r="D20" s="10">
        <v>0</v>
      </c>
      <c r="E20" s="10" t="s">
        <v>9</v>
      </c>
      <c r="F20" s="10" t="s">
        <v>10</v>
      </c>
      <c r="G20" s="10">
        <v>8</v>
      </c>
      <c r="H20" s="10" t="s">
        <v>10</v>
      </c>
      <c r="I20" s="10" t="s">
        <v>10</v>
      </c>
      <c r="J20" s="10" t="s">
        <v>13</v>
      </c>
      <c r="K20" s="10" t="s">
        <v>10</v>
      </c>
      <c r="L20" s="10" t="s">
        <v>9</v>
      </c>
      <c r="M20" s="10" t="s">
        <v>10</v>
      </c>
      <c r="N20" s="10" t="s">
        <v>69</v>
      </c>
      <c r="O20" s="10">
        <v>8</v>
      </c>
      <c r="P20" s="10">
        <v>8</v>
      </c>
      <c r="Q20" s="10">
        <v>6</v>
      </c>
      <c r="R20" s="10">
        <v>10</v>
      </c>
      <c r="S20" s="10">
        <v>9</v>
      </c>
      <c r="T20" s="10">
        <v>9</v>
      </c>
      <c r="U20" s="10">
        <v>6</v>
      </c>
      <c r="V20" s="10">
        <v>5</v>
      </c>
      <c r="W20" s="10">
        <v>5</v>
      </c>
      <c r="X20" s="10" t="s">
        <v>9</v>
      </c>
      <c r="Y20" s="10" t="s">
        <v>9</v>
      </c>
      <c r="Z20" s="10" t="s">
        <v>12</v>
      </c>
      <c r="AA20" s="10" t="s">
        <v>12</v>
      </c>
      <c r="AB20" s="10" t="s">
        <v>9</v>
      </c>
      <c r="AC20" s="10" t="s">
        <v>9</v>
      </c>
      <c r="AD20" s="10" t="s">
        <v>11</v>
      </c>
      <c r="AE20" s="10" t="s">
        <v>11</v>
      </c>
      <c r="AF20" s="10" t="s">
        <v>12</v>
      </c>
      <c r="AG20" s="10" t="s">
        <v>12</v>
      </c>
      <c r="AH20" s="10" t="s">
        <v>9</v>
      </c>
      <c r="AI20" s="10" t="s">
        <v>9</v>
      </c>
      <c r="AJ20" s="10" t="s">
        <v>10</v>
      </c>
      <c r="AK20" s="10" t="s">
        <v>10</v>
      </c>
      <c r="AL20" s="10" t="s">
        <v>9</v>
      </c>
      <c r="AM20" s="10" t="s">
        <v>9</v>
      </c>
      <c r="AN20" s="10" t="s">
        <v>11</v>
      </c>
      <c r="AO20" s="10" t="s">
        <v>11</v>
      </c>
      <c r="AP20" s="10" t="s">
        <v>11</v>
      </c>
      <c r="AQ20" s="10" t="s">
        <v>11</v>
      </c>
      <c r="AR20" s="10">
        <v>3</v>
      </c>
      <c r="AS20" s="10" t="s">
        <v>11</v>
      </c>
      <c r="AT20" s="10" t="s">
        <v>9</v>
      </c>
      <c r="AU20" s="10" t="s">
        <v>10</v>
      </c>
      <c r="AV20" s="10" t="s">
        <v>9</v>
      </c>
      <c r="AW20" s="10" t="s">
        <v>9</v>
      </c>
      <c r="AX20" s="10" t="s">
        <v>11</v>
      </c>
      <c r="AY20" s="10" t="s">
        <v>9</v>
      </c>
      <c r="AZ20" s="10" t="s">
        <v>9</v>
      </c>
      <c r="BA20" s="10" t="s">
        <v>9</v>
      </c>
      <c r="BB20" s="10" t="s">
        <v>12</v>
      </c>
      <c r="BC20" s="10" t="s">
        <v>9</v>
      </c>
      <c r="BD20" s="10" t="s">
        <v>12</v>
      </c>
      <c r="BE20" s="10" t="s">
        <v>9</v>
      </c>
      <c r="BF20" s="10" t="s">
        <v>13</v>
      </c>
      <c r="BG20" s="10" t="s">
        <v>12</v>
      </c>
      <c r="BH20" s="10" t="s">
        <v>10</v>
      </c>
      <c r="BI20" s="10" t="s">
        <v>11</v>
      </c>
      <c r="BJ20" s="10" t="s">
        <v>12</v>
      </c>
      <c r="BK20" s="10" t="s">
        <v>12</v>
      </c>
    </row>
    <row r="21" spans="1:63" s="10" customFormat="1" x14ac:dyDescent="0.25">
      <c r="A21" s="9">
        <v>20</v>
      </c>
      <c r="B21" s="10" t="s">
        <v>9</v>
      </c>
      <c r="C21" s="10" t="s">
        <v>57</v>
      </c>
      <c r="D21" s="10" t="s">
        <v>58</v>
      </c>
      <c r="E21" s="10" t="s">
        <v>60</v>
      </c>
      <c r="F21" s="10" t="s">
        <v>12</v>
      </c>
      <c r="G21" s="10">
        <v>1</v>
      </c>
      <c r="H21" s="10" t="s">
        <v>11</v>
      </c>
      <c r="I21" s="10" t="s">
        <v>10</v>
      </c>
      <c r="J21" s="10" t="s">
        <v>13</v>
      </c>
      <c r="K21" s="10" t="s">
        <v>11</v>
      </c>
      <c r="L21" s="10" t="s">
        <v>10</v>
      </c>
      <c r="M21" s="10" t="s">
        <v>10</v>
      </c>
      <c r="N21" s="10" t="s">
        <v>11</v>
      </c>
      <c r="O21" s="10">
        <v>3</v>
      </c>
      <c r="P21" s="10">
        <v>3</v>
      </c>
      <c r="Q21" s="10">
        <v>7</v>
      </c>
      <c r="R21" s="10">
        <v>10</v>
      </c>
      <c r="S21" s="10">
        <v>4</v>
      </c>
      <c r="T21" s="10">
        <v>8</v>
      </c>
      <c r="U21" s="10">
        <v>4</v>
      </c>
      <c r="V21" s="10">
        <v>6</v>
      </c>
      <c r="W21" s="10">
        <v>3</v>
      </c>
      <c r="X21" s="10" t="s">
        <v>9</v>
      </c>
      <c r="Y21" s="10" t="s">
        <v>9</v>
      </c>
      <c r="Z21" s="10" t="s">
        <v>13</v>
      </c>
      <c r="AA21" s="10" t="s">
        <v>13</v>
      </c>
      <c r="AB21" s="10" t="s">
        <v>13</v>
      </c>
      <c r="AC21" s="10" t="s">
        <v>13</v>
      </c>
      <c r="AD21" s="10" t="s">
        <v>9</v>
      </c>
      <c r="AE21" s="10" t="s">
        <v>9</v>
      </c>
      <c r="AF21" s="10" t="s">
        <v>9</v>
      </c>
      <c r="AG21" s="10" t="s">
        <v>9</v>
      </c>
      <c r="AH21" s="10" t="s">
        <v>11</v>
      </c>
      <c r="AI21" s="10" t="s">
        <v>11</v>
      </c>
      <c r="AJ21" s="10" t="s">
        <v>10</v>
      </c>
      <c r="AK21" s="10" t="s">
        <v>10</v>
      </c>
      <c r="AL21" s="10" t="s">
        <v>9</v>
      </c>
      <c r="AM21" s="10" t="s">
        <v>9</v>
      </c>
      <c r="AN21" s="10" t="s">
        <v>9</v>
      </c>
      <c r="AO21" s="10" t="s">
        <v>9</v>
      </c>
      <c r="AP21" s="10" t="s">
        <v>10</v>
      </c>
      <c r="AQ21" s="10" t="s">
        <v>10</v>
      </c>
      <c r="AR21" s="10">
        <v>5</v>
      </c>
      <c r="AS21" s="10" t="s">
        <v>11</v>
      </c>
      <c r="AT21" s="10" t="s">
        <v>9</v>
      </c>
      <c r="AU21" s="10" t="s">
        <v>9</v>
      </c>
      <c r="AV21" s="10" t="s">
        <v>9</v>
      </c>
      <c r="AW21" s="10" t="s">
        <v>10</v>
      </c>
      <c r="AX21" s="10" t="s">
        <v>9</v>
      </c>
      <c r="AY21" s="10" t="s">
        <v>9</v>
      </c>
      <c r="AZ21" s="10" t="s">
        <v>9</v>
      </c>
      <c r="BA21" s="10" t="s">
        <v>9</v>
      </c>
      <c r="BB21" s="10" t="s">
        <v>13</v>
      </c>
      <c r="BC21" s="10" t="s">
        <v>9</v>
      </c>
      <c r="BD21" s="10" t="s">
        <v>9</v>
      </c>
      <c r="BE21" s="10" t="s">
        <v>9</v>
      </c>
      <c r="BF21" s="10" t="s">
        <v>11</v>
      </c>
      <c r="BG21" s="10" t="s">
        <v>9</v>
      </c>
      <c r="BH21" s="10" t="s">
        <v>9</v>
      </c>
      <c r="BI21" s="10" t="s">
        <v>9</v>
      </c>
      <c r="BJ21" s="10" t="s">
        <v>13</v>
      </c>
      <c r="BK21" s="10" t="s">
        <v>10</v>
      </c>
    </row>
    <row r="22" spans="1:63" s="10" customFormat="1" x14ac:dyDescent="0.25">
      <c r="A22" s="9">
        <v>21</v>
      </c>
      <c r="B22" s="10" t="s">
        <v>9</v>
      </c>
      <c r="C22" s="10" t="s">
        <v>25</v>
      </c>
      <c r="D22" s="10" t="s">
        <v>26</v>
      </c>
      <c r="E22" s="10" t="s">
        <v>9</v>
      </c>
      <c r="F22" s="10" t="s">
        <v>10</v>
      </c>
      <c r="G22" s="10">
        <v>8</v>
      </c>
      <c r="H22" s="10" t="s">
        <v>10</v>
      </c>
      <c r="I22" s="10" t="s">
        <v>10</v>
      </c>
      <c r="J22" s="10" t="s">
        <v>11</v>
      </c>
      <c r="K22" s="10" t="s">
        <v>11</v>
      </c>
      <c r="L22" s="10" t="s">
        <v>10</v>
      </c>
      <c r="M22" s="10" t="s">
        <v>10</v>
      </c>
      <c r="N22" s="10" t="s">
        <v>70</v>
      </c>
      <c r="O22" s="10">
        <v>7</v>
      </c>
      <c r="P22" s="10">
        <v>7</v>
      </c>
      <c r="Q22" s="10">
        <v>5</v>
      </c>
      <c r="R22" s="10">
        <v>9</v>
      </c>
      <c r="S22" s="10">
        <v>6</v>
      </c>
      <c r="T22" s="10">
        <v>8</v>
      </c>
      <c r="U22" s="10">
        <v>1</v>
      </c>
      <c r="V22" s="10">
        <v>1</v>
      </c>
      <c r="W22" s="10">
        <v>1</v>
      </c>
      <c r="X22" s="10" t="s">
        <v>10</v>
      </c>
      <c r="Y22" s="10" t="s">
        <v>10</v>
      </c>
      <c r="Z22" s="10" t="s">
        <v>11</v>
      </c>
      <c r="AA22" s="10" t="s">
        <v>11</v>
      </c>
      <c r="AB22" s="10" t="s">
        <v>12</v>
      </c>
      <c r="AC22" s="10" t="s">
        <v>12</v>
      </c>
      <c r="AD22" s="10" t="s">
        <v>9</v>
      </c>
      <c r="AE22" s="10" t="s">
        <v>9</v>
      </c>
      <c r="AF22" s="10" t="s">
        <v>10</v>
      </c>
      <c r="AG22" s="10" t="s">
        <v>10</v>
      </c>
      <c r="AH22" s="10" t="s">
        <v>12</v>
      </c>
      <c r="AI22" s="10" t="s">
        <v>12</v>
      </c>
      <c r="AJ22" s="10" t="s">
        <v>13</v>
      </c>
      <c r="AK22" s="10" t="s">
        <v>13</v>
      </c>
      <c r="AL22" s="10" t="s">
        <v>12</v>
      </c>
      <c r="AM22" s="10" t="s">
        <v>12</v>
      </c>
      <c r="AN22" s="10" t="s">
        <v>11</v>
      </c>
      <c r="AO22" s="10" t="s">
        <v>11</v>
      </c>
      <c r="AP22" s="10" t="s">
        <v>9</v>
      </c>
      <c r="AQ22" s="10" t="s">
        <v>9</v>
      </c>
      <c r="AR22" s="10">
        <v>1</v>
      </c>
      <c r="AS22" s="10" t="s">
        <v>11</v>
      </c>
      <c r="AT22" s="10" t="s">
        <v>11</v>
      </c>
      <c r="AU22" s="10" t="s">
        <v>11</v>
      </c>
      <c r="AV22" s="10" t="s">
        <v>11</v>
      </c>
      <c r="AW22" s="10" t="s">
        <v>11</v>
      </c>
      <c r="AX22" s="10" t="s">
        <v>10</v>
      </c>
      <c r="AY22" s="10" t="s">
        <v>9</v>
      </c>
      <c r="AZ22" s="10" t="s">
        <v>11</v>
      </c>
      <c r="BA22" s="10" t="s">
        <v>10</v>
      </c>
      <c r="BB22" s="10" t="s">
        <v>9</v>
      </c>
      <c r="BC22" s="10" t="s">
        <v>10</v>
      </c>
      <c r="BD22" s="10" t="s">
        <v>11</v>
      </c>
      <c r="BE22" s="10" t="s">
        <v>9</v>
      </c>
      <c r="BF22" s="10" t="s">
        <v>11</v>
      </c>
      <c r="BG22" s="10" t="s">
        <v>11</v>
      </c>
      <c r="BH22" s="10" t="s">
        <v>9</v>
      </c>
      <c r="BI22" s="10" t="s">
        <v>9</v>
      </c>
      <c r="BJ22" s="10" t="s">
        <v>10</v>
      </c>
      <c r="BK22" s="10" t="s">
        <v>9</v>
      </c>
    </row>
    <row r="23" spans="1:63" s="10" customFormat="1" x14ac:dyDescent="0.25">
      <c r="A23" s="9">
        <v>22</v>
      </c>
      <c r="B23" s="10" t="s">
        <v>11</v>
      </c>
      <c r="C23" s="10" t="s">
        <v>47</v>
      </c>
      <c r="D23" s="10" t="s">
        <v>62</v>
      </c>
      <c r="E23" s="10" t="s">
        <v>12</v>
      </c>
      <c r="F23" s="10" t="s">
        <v>11</v>
      </c>
      <c r="G23" s="10">
        <v>6</v>
      </c>
      <c r="H23" s="10" t="s">
        <v>10</v>
      </c>
      <c r="I23" s="10" t="s">
        <v>11</v>
      </c>
      <c r="J23" s="10" t="s">
        <v>13</v>
      </c>
      <c r="K23" s="10" t="s">
        <v>10</v>
      </c>
      <c r="L23" s="10" t="s">
        <v>10</v>
      </c>
      <c r="M23" s="10" t="s">
        <v>11</v>
      </c>
      <c r="N23" s="10" t="s">
        <v>9</v>
      </c>
      <c r="O23" s="10">
        <v>2</v>
      </c>
      <c r="P23" s="10">
        <v>8</v>
      </c>
      <c r="Q23" s="10">
        <v>0</v>
      </c>
      <c r="R23" s="10">
        <v>5</v>
      </c>
      <c r="S23" s="10">
        <v>1</v>
      </c>
      <c r="T23" s="10">
        <v>1</v>
      </c>
      <c r="U23" s="10">
        <v>0</v>
      </c>
      <c r="V23" s="10">
        <v>0</v>
      </c>
      <c r="W23" s="10">
        <v>4</v>
      </c>
      <c r="X23" s="10" t="s">
        <v>11</v>
      </c>
      <c r="Y23" s="10" t="s">
        <v>11</v>
      </c>
      <c r="Z23" s="10" t="s">
        <v>12</v>
      </c>
      <c r="AA23" s="10" t="s">
        <v>12</v>
      </c>
      <c r="AB23" s="10" t="s">
        <v>12</v>
      </c>
      <c r="AC23" s="10" t="s">
        <v>12</v>
      </c>
      <c r="AD23" s="10" t="s">
        <v>10</v>
      </c>
      <c r="AE23" s="10" t="s">
        <v>10</v>
      </c>
      <c r="AF23" s="10" t="s">
        <v>10</v>
      </c>
      <c r="AG23" s="10" t="s">
        <v>10</v>
      </c>
      <c r="AH23" s="10" t="s">
        <v>12</v>
      </c>
      <c r="AI23" s="10" t="s">
        <v>12</v>
      </c>
      <c r="AJ23" s="10" t="s">
        <v>13</v>
      </c>
      <c r="AK23" s="10" t="s">
        <v>13</v>
      </c>
      <c r="AL23" s="10" t="s">
        <v>9</v>
      </c>
      <c r="AM23" s="10" t="s">
        <v>9</v>
      </c>
      <c r="AN23" s="10" t="s">
        <v>13</v>
      </c>
      <c r="AO23" s="10" t="s">
        <v>13</v>
      </c>
      <c r="AR23" s="10">
        <v>1</v>
      </c>
    </row>
    <row r="24" spans="1:63" s="10" customFormat="1" x14ac:dyDescent="0.25">
      <c r="A24" s="9">
        <v>23</v>
      </c>
      <c r="B24" s="10" t="s">
        <v>9</v>
      </c>
      <c r="C24" s="10" t="s">
        <v>25</v>
      </c>
      <c r="D24" s="10" t="s">
        <v>62</v>
      </c>
      <c r="E24" s="10" t="s">
        <v>52</v>
      </c>
      <c r="F24" s="10" t="s">
        <v>10</v>
      </c>
      <c r="G24" s="10">
        <v>9</v>
      </c>
      <c r="H24" s="10" t="s">
        <v>10</v>
      </c>
      <c r="I24" s="10" t="s">
        <v>10</v>
      </c>
      <c r="J24" s="10" t="s">
        <v>13</v>
      </c>
      <c r="K24" s="10" t="s">
        <v>12</v>
      </c>
      <c r="L24" s="10" t="s">
        <v>10</v>
      </c>
      <c r="M24" s="10" t="s">
        <v>10</v>
      </c>
      <c r="N24" s="10" t="s">
        <v>71</v>
      </c>
      <c r="O24" s="10">
        <v>7</v>
      </c>
      <c r="P24" s="10">
        <v>7</v>
      </c>
      <c r="Q24" s="10">
        <v>7</v>
      </c>
      <c r="R24" s="10">
        <v>7</v>
      </c>
      <c r="S24" s="10">
        <v>7</v>
      </c>
      <c r="T24" s="10">
        <v>7</v>
      </c>
      <c r="U24" s="10">
        <v>7</v>
      </c>
      <c r="V24" s="10">
        <v>1</v>
      </c>
      <c r="W24" s="10">
        <v>3</v>
      </c>
      <c r="X24" s="10" t="s">
        <v>10</v>
      </c>
      <c r="Y24" s="10" t="s">
        <v>10</v>
      </c>
      <c r="Z24" s="10" t="s">
        <v>11</v>
      </c>
      <c r="AA24" s="10" t="s">
        <v>11</v>
      </c>
      <c r="AB24" s="10" t="s">
        <v>10</v>
      </c>
      <c r="AC24" s="10" t="s">
        <v>10</v>
      </c>
      <c r="AD24" s="10" t="s">
        <v>10</v>
      </c>
      <c r="AE24" s="10" t="s">
        <v>10</v>
      </c>
      <c r="AF24" s="10" t="s">
        <v>10</v>
      </c>
      <c r="AG24" s="10" t="s">
        <v>10</v>
      </c>
      <c r="AH24" s="10" t="s">
        <v>11</v>
      </c>
      <c r="AI24" s="10" t="s">
        <v>11</v>
      </c>
      <c r="AJ24" s="10" t="s">
        <v>12</v>
      </c>
      <c r="AK24" s="10" t="s">
        <v>12</v>
      </c>
      <c r="AL24" s="10" t="s">
        <v>11</v>
      </c>
      <c r="AM24" s="10" t="s">
        <v>11</v>
      </c>
      <c r="AN24" s="10" t="s">
        <v>10</v>
      </c>
      <c r="AO24" s="10" t="s">
        <v>10</v>
      </c>
      <c r="AP24" s="10" t="s">
        <v>10</v>
      </c>
      <c r="AQ24" s="10" t="s">
        <v>10</v>
      </c>
      <c r="AR24" s="10">
        <v>1</v>
      </c>
      <c r="AT24" s="10" t="s">
        <v>10</v>
      </c>
      <c r="AU24" s="10" t="s">
        <v>11</v>
      </c>
      <c r="AV24" s="10" t="s">
        <v>10</v>
      </c>
      <c r="AW24" s="10" t="s">
        <v>9</v>
      </c>
      <c r="AX24" s="10" t="s">
        <v>9</v>
      </c>
      <c r="AY24" s="10" t="s">
        <v>9</v>
      </c>
      <c r="AZ24" s="10" t="s">
        <v>9</v>
      </c>
      <c r="BA24" s="10" t="s">
        <v>10</v>
      </c>
      <c r="BB24" s="10" t="s">
        <v>10</v>
      </c>
      <c r="BC24" s="10" t="s">
        <v>9</v>
      </c>
      <c r="BD24" s="10" t="s">
        <v>11</v>
      </c>
      <c r="BE24" s="10" t="s">
        <v>9</v>
      </c>
      <c r="BF24" s="10" t="s">
        <v>11</v>
      </c>
      <c r="BG24" s="10" t="s">
        <v>11</v>
      </c>
      <c r="BH24" s="10" t="s">
        <v>10</v>
      </c>
      <c r="BI24" s="10" t="s">
        <v>9</v>
      </c>
      <c r="BJ24" s="10" t="s">
        <v>11</v>
      </c>
      <c r="BK24" s="10" t="s">
        <v>9</v>
      </c>
    </row>
    <row r="25" spans="1:63" s="10" customFormat="1" x14ac:dyDescent="0.25">
      <c r="A25" s="9">
        <v>24</v>
      </c>
      <c r="B25" s="10" t="s">
        <v>11</v>
      </c>
      <c r="C25" s="10" t="s">
        <v>47</v>
      </c>
      <c r="D25" s="10" t="s">
        <v>62</v>
      </c>
      <c r="E25" s="10" t="s">
        <v>66</v>
      </c>
      <c r="F25" s="10" t="s">
        <v>10</v>
      </c>
      <c r="G25" s="10">
        <v>9</v>
      </c>
      <c r="H25" s="10" t="s">
        <v>10</v>
      </c>
      <c r="I25" s="10" t="s">
        <v>9</v>
      </c>
      <c r="J25" s="10" t="s">
        <v>12</v>
      </c>
      <c r="K25" s="10" t="s">
        <v>9</v>
      </c>
      <c r="L25" s="10" t="s">
        <v>9</v>
      </c>
      <c r="M25" s="10" t="s">
        <v>9</v>
      </c>
      <c r="N25" s="10" t="s">
        <v>52</v>
      </c>
      <c r="O25" s="10">
        <v>9</v>
      </c>
      <c r="P25" s="10">
        <v>5</v>
      </c>
      <c r="Q25" s="10">
        <v>10</v>
      </c>
      <c r="R25" s="10">
        <v>10</v>
      </c>
      <c r="S25" s="10">
        <v>5</v>
      </c>
      <c r="T25" s="10">
        <v>7</v>
      </c>
      <c r="U25" s="10">
        <v>4</v>
      </c>
      <c r="V25" s="10">
        <v>1</v>
      </c>
      <c r="W25" s="10">
        <v>1</v>
      </c>
      <c r="X25" s="10" t="s">
        <v>11</v>
      </c>
      <c r="Y25" s="10" t="s">
        <v>12</v>
      </c>
      <c r="Z25" s="10" t="s">
        <v>11</v>
      </c>
      <c r="AA25" s="10" t="s">
        <v>13</v>
      </c>
      <c r="AB25" s="10" t="s">
        <v>13</v>
      </c>
      <c r="AC25" s="10" t="s">
        <v>13</v>
      </c>
      <c r="AD25" s="10" t="s">
        <v>10</v>
      </c>
      <c r="AE25" s="10" t="s">
        <v>11</v>
      </c>
      <c r="AF25" s="10" t="s">
        <v>10</v>
      </c>
      <c r="AG25" s="10" t="s">
        <v>11</v>
      </c>
      <c r="AH25" s="10" t="s">
        <v>11</v>
      </c>
      <c r="AI25" s="10" t="s">
        <v>11</v>
      </c>
      <c r="AJ25" s="10" t="s">
        <v>13</v>
      </c>
      <c r="AK25" s="10" t="s">
        <v>13</v>
      </c>
      <c r="AL25" s="10" t="s">
        <v>9</v>
      </c>
      <c r="AM25" s="10" t="s">
        <v>9</v>
      </c>
      <c r="AN25" s="10" t="s">
        <v>11</v>
      </c>
      <c r="AO25" s="10" t="s">
        <v>11</v>
      </c>
      <c r="AP25" s="10" t="s">
        <v>11</v>
      </c>
      <c r="AQ25" s="10" t="s">
        <v>11</v>
      </c>
      <c r="AR25" s="10">
        <v>3</v>
      </c>
      <c r="AS25" s="10" t="s">
        <v>11</v>
      </c>
      <c r="AT25" s="10" t="s">
        <v>11</v>
      </c>
      <c r="AU25" s="10" t="s">
        <v>11</v>
      </c>
      <c r="AV25" s="10" t="s">
        <v>9</v>
      </c>
      <c r="AW25" s="10" t="s">
        <v>11</v>
      </c>
      <c r="AX25" s="10" t="s">
        <v>9</v>
      </c>
      <c r="AY25" s="10" t="s">
        <v>9</v>
      </c>
      <c r="AZ25" s="10" t="s">
        <v>11</v>
      </c>
      <c r="BA25" s="10" t="s">
        <v>10</v>
      </c>
      <c r="BB25" s="10" t="s">
        <v>12</v>
      </c>
      <c r="BC25" s="10" t="s">
        <v>10</v>
      </c>
      <c r="BD25" s="10" t="s">
        <v>11</v>
      </c>
      <c r="BE25" s="10" t="s">
        <v>9</v>
      </c>
      <c r="BF25" s="10" t="s">
        <v>9</v>
      </c>
      <c r="BG25" s="10" t="s">
        <v>9</v>
      </c>
      <c r="BH25" s="10" t="s">
        <v>10</v>
      </c>
      <c r="BI25" s="10" t="s">
        <v>9</v>
      </c>
      <c r="BJ25" s="10" t="s">
        <v>11</v>
      </c>
      <c r="BK25" s="10" t="s">
        <v>9</v>
      </c>
    </row>
    <row r="26" spans="1:63" s="10" customFormat="1" x14ac:dyDescent="0.25">
      <c r="A26" s="9">
        <v>25</v>
      </c>
      <c r="B26" s="10" t="s">
        <v>9</v>
      </c>
      <c r="C26" s="10" t="s">
        <v>47</v>
      </c>
      <c r="D26" s="10" t="s">
        <v>48</v>
      </c>
      <c r="E26" s="10" t="s">
        <v>12</v>
      </c>
      <c r="F26" s="10" t="s">
        <v>12</v>
      </c>
      <c r="G26" s="10">
        <v>3</v>
      </c>
      <c r="H26" s="10" t="s">
        <v>11</v>
      </c>
      <c r="I26" s="10" t="s">
        <v>11</v>
      </c>
      <c r="J26" s="10" t="s">
        <v>13</v>
      </c>
      <c r="K26" s="10" t="s">
        <v>13</v>
      </c>
      <c r="L26" s="10" t="s">
        <v>11</v>
      </c>
      <c r="M26" s="10" t="s">
        <v>11</v>
      </c>
      <c r="N26" s="10" t="s">
        <v>12</v>
      </c>
      <c r="O26" s="10">
        <v>3</v>
      </c>
      <c r="P26" s="10">
        <v>3</v>
      </c>
      <c r="Q26" s="10">
        <v>3</v>
      </c>
      <c r="R26" s="10">
        <v>10</v>
      </c>
      <c r="S26" s="10">
        <v>3</v>
      </c>
      <c r="T26" s="10">
        <v>3</v>
      </c>
      <c r="U26" s="10">
        <v>3</v>
      </c>
      <c r="V26" s="10">
        <v>3</v>
      </c>
      <c r="W26" s="10">
        <v>3</v>
      </c>
      <c r="X26" s="10" t="s">
        <v>9</v>
      </c>
      <c r="Y26" s="10" t="s">
        <v>9</v>
      </c>
      <c r="Z26" s="10" t="s">
        <v>12</v>
      </c>
      <c r="AA26" s="10" t="s">
        <v>12</v>
      </c>
      <c r="AB26" s="10" t="s">
        <v>12</v>
      </c>
      <c r="AC26" s="10" t="s">
        <v>12</v>
      </c>
      <c r="AD26" s="10" t="s">
        <v>9</v>
      </c>
      <c r="AE26" s="10" t="s">
        <v>9</v>
      </c>
      <c r="AF26" s="10" t="s">
        <v>9</v>
      </c>
      <c r="AG26" s="10" t="s">
        <v>9</v>
      </c>
      <c r="AH26" s="10" t="s">
        <v>9</v>
      </c>
      <c r="AI26" s="10" t="s">
        <v>9</v>
      </c>
      <c r="AJ26" s="10" t="s">
        <v>11</v>
      </c>
      <c r="AK26" s="10" t="s">
        <v>11</v>
      </c>
      <c r="AL26" s="10" t="s">
        <v>9</v>
      </c>
      <c r="AM26" s="10" t="s">
        <v>9</v>
      </c>
      <c r="AN26" s="10" t="s">
        <v>12</v>
      </c>
      <c r="AO26" s="10" t="s">
        <v>12</v>
      </c>
      <c r="AP26" s="10" t="s">
        <v>9</v>
      </c>
      <c r="AQ26" s="10" t="s">
        <v>9</v>
      </c>
      <c r="AR26" s="10">
        <v>2</v>
      </c>
      <c r="AS26" s="10" t="s">
        <v>11</v>
      </c>
      <c r="AT26" s="10" t="s">
        <v>11</v>
      </c>
      <c r="AU26" s="10" t="s">
        <v>10</v>
      </c>
      <c r="AV26" s="10" t="s">
        <v>11</v>
      </c>
      <c r="AW26" s="10" t="s">
        <v>9</v>
      </c>
      <c r="AX26" s="10" t="s">
        <v>11</v>
      </c>
      <c r="AY26" s="10" t="s">
        <v>9</v>
      </c>
      <c r="AZ26" s="10" t="s">
        <v>9</v>
      </c>
      <c r="BA26" s="10" t="s">
        <v>9</v>
      </c>
      <c r="BB26" s="10" t="s">
        <v>9</v>
      </c>
      <c r="BC26" s="10" t="s">
        <v>9</v>
      </c>
      <c r="BD26" s="10" t="s">
        <v>9</v>
      </c>
      <c r="BE26" s="10" t="s">
        <v>9</v>
      </c>
      <c r="BF26" s="10" t="s">
        <v>10</v>
      </c>
      <c r="BG26" s="10" t="s">
        <v>9</v>
      </c>
      <c r="BH26" s="10" t="s">
        <v>9</v>
      </c>
      <c r="BI26" s="10" t="s">
        <v>9</v>
      </c>
      <c r="BJ26" s="10" t="s">
        <v>10</v>
      </c>
      <c r="BK26" s="10" t="s">
        <v>9</v>
      </c>
    </row>
    <row r="27" spans="1:63" s="10" customFormat="1" x14ac:dyDescent="0.25">
      <c r="A27" s="9">
        <v>26</v>
      </c>
      <c r="B27" s="10" t="s">
        <v>11</v>
      </c>
      <c r="C27" s="10" t="s">
        <v>12</v>
      </c>
      <c r="D27" s="10" t="s">
        <v>77</v>
      </c>
      <c r="E27" s="10" t="s">
        <v>49</v>
      </c>
      <c r="F27" s="10" t="s">
        <v>9</v>
      </c>
      <c r="G27" s="10">
        <v>10</v>
      </c>
      <c r="H27" s="10" t="s">
        <v>9</v>
      </c>
      <c r="I27" s="10" t="s">
        <v>9</v>
      </c>
      <c r="J27" s="10" t="s">
        <v>11</v>
      </c>
      <c r="K27" s="10" t="s">
        <v>9</v>
      </c>
      <c r="L27" s="10" t="s">
        <v>9</v>
      </c>
      <c r="M27" s="10" t="s">
        <v>9</v>
      </c>
      <c r="N27" s="10" t="s">
        <v>78</v>
      </c>
      <c r="O27" s="10">
        <v>7</v>
      </c>
      <c r="P27" s="10">
        <v>8</v>
      </c>
      <c r="Q27" s="10">
        <v>6</v>
      </c>
      <c r="R27" s="10">
        <v>10</v>
      </c>
      <c r="S27" s="10">
        <v>8</v>
      </c>
      <c r="T27" s="10">
        <v>10</v>
      </c>
      <c r="U27" s="10">
        <v>5</v>
      </c>
      <c r="V27" s="10">
        <v>9</v>
      </c>
      <c r="W27" s="10">
        <v>0</v>
      </c>
      <c r="X27" s="10" t="s">
        <v>13</v>
      </c>
      <c r="Y27" s="10" t="s">
        <v>13</v>
      </c>
      <c r="Z27" s="10" t="s">
        <v>13</v>
      </c>
      <c r="AA27" s="10" t="s">
        <v>13</v>
      </c>
      <c r="AB27" s="10" t="s">
        <v>13</v>
      </c>
      <c r="AC27" s="10" t="s">
        <v>13</v>
      </c>
      <c r="AD27" s="10" t="s">
        <v>12</v>
      </c>
      <c r="AE27" s="10" t="s">
        <v>12</v>
      </c>
      <c r="AF27" s="10" t="s">
        <v>12</v>
      </c>
      <c r="AG27" s="10" t="s">
        <v>12</v>
      </c>
      <c r="AH27" s="10" t="s">
        <v>12</v>
      </c>
      <c r="AI27" s="10" t="s">
        <v>13</v>
      </c>
      <c r="AJ27" s="10" t="s">
        <v>9</v>
      </c>
      <c r="AK27" s="10" t="s">
        <v>13</v>
      </c>
      <c r="AL27" s="10" t="s">
        <v>11</v>
      </c>
      <c r="AM27" s="10" t="s">
        <v>13</v>
      </c>
      <c r="AN27" s="10" t="s">
        <v>11</v>
      </c>
      <c r="AO27" s="10" t="s">
        <v>12</v>
      </c>
      <c r="AP27" s="10" t="s">
        <v>10</v>
      </c>
      <c r="AQ27" s="10" t="s">
        <v>10</v>
      </c>
      <c r="AR27" s="10">
        <v>2</v>
      </c>
      <c r="AS27" s="10" t="s">
        <v>12</v>
      </c>
      <c r="AT27" s="10" t="s">
        <v>12</v>
      </c>
      <c r="AU27" s="10" t="s">
        <v>11</v>
      </c>
      <c r="AV27" s="10" t="s">
        <v>10</v>
      </c>
      <c r="AW27" s="10" t="s">
        <v>9</v>
      </c>
      <c r="AX27" s="10" t="s">
        <v>11</v>
      </c>
      <c r="AY27" s="10" t="s">
        <v>9</v>
      </c>
      <c r="AZ27" s="10" t="s">
        <v>12</v>
      </c>
      <c r="BA27" s="10" t="s">
        <v>10</v>
      </c>
      <c r="BB27" s="10" t="s">
        <v>9</v>
      </c>
      <c r="BC27" s="10" t="s">
        <v>9</v>
      </c>
      <c r="BD27" s="10" t="s">
        <v>9</v>
      </c>
      <c r="BE27" s="10" t="s">
        <v>9</v>
      </c>
      <c r="BF27" s="10" t="s">
        <v>10</v>
      </c>
      <c r="BG27" s="10" t="s">
        <v>10</v>
      </c>
      <c r="BH27" s="10" t="s">
        <v>10</v>
      </c>
      <c r="BJ27" s="10" t="s">
        <v>9</v>
      </c>
      <c r="BK27" s="10" t="s">
        <v>10</v>
      </c>
    </row>
    <row r="28" spans="1:63" s="10" customFormat="1" x14ac:dyDescent="0.25">
      <c r="A28" s="9">
        <v>27</v>
      </c>
      <c r="B28" s="10" t="s">
        <v>11</v>
      </c>
      <c r="C28" s="10" t="s">
        <v>47</v>
      </c>
      <c r="D28" s="10" t="s">
        <v>48</v>
      </c>
      <c r="E28" s="10" t="s">
        <v>9</v>
      </c>
      <c r="F28" s="10" t="s">
        <v>9</v>
      </c>
      <c r="G28" s="10">
        <v>10</v>
      </c>
      <c r="H28" s="10" t="s">
        <v>9</v>
      </c>
      <c r="I28" s="10" t="s">
        <v>9</v>
      </c>
      <c r="J28" s="10" t="s">
        <v>10</v>
      </c>
      <c r="K28" s="10" t="s">
        <v>9</v>
      </c>
      <c r="L28" s="10" t="s">
        <v>9</v>
      </c>
      <c r="M28" s="10" t="s">
        <v>9</v>
      </c>
      <c r="N28" s="10" t="s">
        <v>50</v>
      </c>
      <c r="O28" s="10">
        <v>7</v>
      </c>
      <c r="P28" s="10">
        <v>6</v>
      </c>
      <c r="Q28" s="10">
        <v>4</v>
      </c>
      <c r="R28" s="10">
        <v>10</v>
      </c>
      <c r="S28" s="10">
        <v>9</v>
      </c>
      <c r="T28" s="10">
        <v>7</v>
      </c>
      <c r="U28" s="10">
        <v>1</v>
      </c>
      <c r="V28" s="10">
        <v>4</v>
      </c>
      <c r="W28" s="10">
        <v>0</v>
      </c>
      <c r="X28" s="10" t="s">
        <v>11</v>
      </c>
      <c r="Y28" s="10" t="s">
        <v>13</v>
      </c>
      <c r="Z28" s="10" t="s">
        <v>13</v>
      </c>
      <c r="AA28" s="10" t="s">
        <v>13</v>
      </c>
      <c r="AB28" s="10" t="s">
        <v>13</v>
      </c>
      <c r="AC28" s="10" t="s">
        <v>13</v>
      </c>
      <c r="AD28" s="10" t="s">
        <v>9</v>
      </c>
      <c r="AE28" s="10" t="s">
        <v>9</v>
      </c>
      <c r="AF28" s="10" t="s">
        <v>9</v>
      </c>
      <c r="AG28" s="10" t="s">
        <v>9</v>
      </c>
      <c r="AH28" s="10" t="s">
        <v>10</v>
      </c>
      <c r="AI28" s="10" t="s">
        <v>10</v>
      </c>
      <c r="AJ28" s="10" t="s">
        <v>13</v>
      </c>
      <c r="AK28" s="10" t="s">
        <v>13</v>
      </c>
      <c r="AL28" s="10" t="s">
        <v>10</v>
      </c>
      <c r="AM28" s="10" t="s">
        <v>10</v>
      </c>
      <c r="AN28" s="10" t="s">
        <v>9</v>
      </c>
      <c r="AO28" s="10" t="s">
        <v>9</v>
      </c>
      <c r="AP28" s="10" t="s">
        <v>10</v>
      </c>
      <c r="AQ28" s="10" t="s">
        <v>10</v>
      </c>
      <c r="AR28" s="10">
        <v>1</v>
      </c>
      <c r="AT28" s="10" t="s">
        <v>10</v>
      </c>
      <c r="AU28" s="10" t="s">
        <v>10</v>
      </c>
      <c r="AV28" s="10" t="s">
        <v>12</v>
      </c>
      <c r="AW28" s="10" t="s">
        <v>11</v>
      </c>
      <c r="AX28" s="10" t="s">
        <v>11</v>
      </c>
      <c r="AY28" s="10" t="s">
        <v>9</v>
      </c>
      <c r="AZ28" s="10" t="s">
        <v>9</v>
      </c>
      <c r="BA28" s="10" t="s">
        <v>76</v>
      </c>
      <c r="BB28" s="10" t="s">
        <v>9</v>
      </c>
      <c r="BC28" s="10" t="s">
        <v>9</v>
      </c>
      <c r="BD28" s="10" t="s">
        <v>11</v>
      </c>
      <c r="BE28" s="10" t="s">
        <v>9</v>
      </c>
      <c r="BF28" s="10" t="s">
        <v>10</v>
      </c>
      <c r="BG28" s="10" t="s">
        <v>9</v>
      </c>
      <c r="BH28" s="10" t="s">
        <v>9</v>
      </c>
      <c r="BI28" s="10" t="s">
        <v>9</v>
      </c>
      <c r="BJ28" s="10" t="s">
        <v>9</v>
      </c>
      <c r="BK28" s="10" t="s">
        <v>9</v>
      </c>
    </row>
    <row r="29" spans="1:63" s="10" customFormat="1" x14ac:dyDescent="0.25">
      <c r="A29" s="9">
        <v>28</v>
      </c>
      <c r="B29" s="10" t="s">
        <v>9</v>
      </c>
      <c r="C29" s="10" t="s">
        <v>47</v>
      </c>
      <c r="D29" s="10" t="s">
        <v>54</v>
      </c>
      <c r="E29" s="10" t="s">
        <v>9</v>
      </c>
      <c r="F29" s="10" t="s">
        <v>10</v>
      </c>
      <c r="G29" s="10">
        <v>9</v>
      </c>
      <c r="H29" s="10" t="s">
        <v>11</v>
      </c>
      <c r="I29" s="10" t="s">
        <v>10</v>
      </c>
      <c r="J29" s="10" t="s">
        <v>12</v>
      </c>
      <c r="K29" s="10" t="s">
        <v>12</v>
      </c>
      <c r="L29" s="10" t="s">
        <v>9</v>
      </c>
      <c r="M29" s="10" t="s">
        <v>9</v>
      </c>
      <c r="N29" s="10" t="s">
        <v>79</v>
      </c>
      <c r="O29" s="10">
        <v>7</v>
      </c>
      <c r="P29" s="10">
        <v>8</v>
      </c>
      <c r="Q29" s="10">
        <v>7</v>
      </c>
      <c r="R29" s="10">
        <v>9</v>
      </c>
      <c r="S29" s="10">
        <v>8</v>
      </c>
      <c r="T29" s="10">
        <v>6</v>
      </c>
      <c r="U29" s="10">
        <v>5</v>
      </c>
      <c r="V29" s="10">
        <v>5</v>
      </c>
      <c r="W29" s="10">
        <v>3</v>
      </c>
      <c r="X29" s="10" t="s">
        <v>12</v>
      </c>
      <c r="Y29" s="10" t="s">
        <v>13</v>
      </c>
      <c r="Z29" s="10" t="s">
        <v>13</v>
      </c>
      <c r="AA29" s="10" t="s">
        <v>13</v>
      </c>
      <c r="AB29" s="10" t="s">
        <v>12</v>
      </c>
      <c r="AC29" s="10" t="s">
        <v>13</v>
      </c>
      <c r="AD29" s="10" t="s">
        <v>11</v>
      </c>
      <c r="AE29" s="10" t="s">
        <v>12</v>
      </c>
      <c r="AF29" s="10" t="s">
        <v>10</v>
      </c>
      <c r="AG29" s="10" t="s">
        <v>11</v>
      </c>
      <c r="AH29" s="10" t="s">
        <v>11</v>
      </c>
      <c r="AI29" s="10" t="s">
        <v>12</v>
      </c>
      <c r="AJ29" s="10" t="s">
        <v>12</v>
      </c>
      <c r="AK29" s="10" t="s">
        <v>12</v>
      </c>
      <c r="AL29" s="10" t="s">
        <v>11</v>
      </c>
      <c r="AM29" s="10" t="s">
        <v>12</v>
      </c>
      <c r="AN29" s="10" t="s">
        <v>11</v>
      </c>
      <c r="AO29" s="10" t="s">
        <v>12</v>
      </c>
      <c r="AP29" s="10" t="s">
        <v>9</v>
      </c>
      <c r="AQ29" s="10" t="s">
        <v>9</v>
      </c>
      <c r="AR29" s="10">
        <v>3</v>
      </c>
      <c r="AS29" s="10" t="s">
        <v>11</v>
      </c>
      <c r="AT29" s="10" t="s">
        <v>11</v>
      </c>
      <c r="AU29" s="10" t="s">
        <v>10</v>
      </c>
      <c r="AV29" s="10" t="s">
        <v>10</v>
      </c>
      <c r="AW29" s="10" t="s">
        <v>10</v>
      </c>
      <c r="AY29" s="10" t="s">
        <v>9</v>
      </c>
      <c r="AZ29" s="10" t="s">
        <v>9</v>
      </c>
      <c r="BA29" s="10" t="s">
        <v>10</v>
      </c>
      <c r="BB29" s="10" t="s">
        <v>11</v>
      </c>
      <c r="BC29" s="10" t="s">
        <v>9</v>
      </c>
      <c r="BD29" s="10" t="s">
        <v>11</v>
      </c>
      <c r="BE29" s="10" t="s">
        <v>10</v>
      </c>
      <c r="BF29" s="10" t="s">
        <v>10</v>
      </c>
      <c r="BG29" s="10" t="s">
        <v>9</v>
      </c>
      <c r="BH29" s="10" t="s">
        <v>10</v>
      </c>
      <c r="BI29" s="10" t="s">
        <v>9</v>
      </c>
      <c r="BJ29" s="10" t="s">
        <v>10</v>
      </c>
      <c r="BK29" s="10" t="s">
        <v>9</v>
      </c>
    </row>
    <row r="30" spans="1:63" s="10" customFormat="1" x14ac:dyDescent="0.25">
      <c r="A30" s="9">
        <v>29</v>
      </c>
      <c r="B30" s="10" t="s">
        <v>11</v>
      </c>
      <c r="C30" s="10" t="s">
        <v>57</v>
      </c>
      <c r="D30" s="10" t="s">
        <v>54</v>
      </c>
      <c r="E30" s="10" t="s">
        <v>10</v>
      </c>
      <c r="F30" s="10" t="s">
        <v>9</v>
      </c>
      <c r="G30" s="10">
        <v>8</v>
      </c>
      <c r="H30" s="10" t="s">
        <v>10</v>
      </c>
      <c r="I30" s="10" t="s">
        <v>9</v>
      </c>
      <c r="J30" s="10" t="s">
        <v>12</v>
      </c>
      <c r="K30" s="10" t="s">
        <v>10</v>
      </c>
      <c r="L30" s="10" t="s">
        <v>11</v>
      </c>
      <c r="M30" s="10" t="s">
        <v>11</v>
      </c>
      <c r="N30" s="10" t="s">
        <v>49</v>
      </c>
      <c r="O30" s="10">
        <v>7</v>
      </c>
      <c r="P30" s="10">
        <v>7</v>
      </c>
      <c r="Q30" s="10">
        <v>6</v>
      </c>
      <c r="R30" s="10">
        <v>9</v>
      </c>
      <c r="S30" s="10">
        <v>8</v>
      </c>
      <c r="T30" s="10">
        <v>7</v>
      </c>
      <c r="U30" s="10">
        <v>7</v>
      </c>
      <c r="V30" s="10">
        <v>8</v>
      </c>
      <c r="W30" s="10">
        <v>5</v>
      </c>
      <c r="X30" s="10" t="s">
        <v>12</v>
      </c>
      <c r="Y30" s="10" t="s">
        <v>13</v>
      </c>
      <c r="Z30" s="10" t="s">
        <v>13</v>
      </c>
      <c r="AA30" s="10" t="s">
        <v>13</v>
      </c>
      <c r="AB30" s="10" t="s">
        <v>13</v>
      </c>
      <c r="AC30" s="10" t="s">
        <v>13</v>
      </c>
      <c r="AD30" s="10" t="s">
        <v>10</v>
      </c>
      <c r="AE30" s="10" t="s">
        <v>11</v>
      </c>
      <c r="AF30" s="10" t="s">
        <v>10</v>
      </c>
      <c r="AG30" s="10" t="s">
        <v>11</v>
      </c>
      <c r="AH30" s="10" t="s">
        <v>13</v>
      </c>
      <c r="AI30" s="10" t="s">
        <v>12</v>
      </c>
      <c r="AJ30" s="10" t="s">
        <v>12</v>
      </c>
      <c r="AK30" s="10" t="s">
        <v>12</v>
      </c>
      <c r="AL30" s="10" t="s">
        <v>12</v>
      </c>
      <c r="AM30" s="10" t="s">
        <v>12</v>
      </c>
      <c r="AN30" s="10" t="s">
        <v>12</v>
      </c>
      <c r="AO30" s="10" t="s">
        <v>12</v>
      </c>
      <c r="AP30" s="10" t="s">
        <v>11</v>
      </c>
      <c r="AQ30" s="10" t="s">
        <v>10</v>
      </c>
      <c r="AR30" s="10">
        <v>3</v>
      </c>
      <c r="AS30" s="10" t="s">
        <v>11</v>
      </c>
      <c r="AT30" s="10" t="s">
        <v>11</v>
      </c>
      <c r="AU30" s="10" t="s">
        <v>11</v>
      </c>
      <c r="AV30" s="10" t="s">
        <v>11</v>
      </c>
      <c r="AW30" s="10" t="s">
        <v>11</v>
      </c>
      <c r="AX30" s="10" t="s">
        <v>10</v>
      </c>
      <c r="AY30" s="10" t="s">
        <v>9</v>
      </c>
      <c r="AZ30" s="10" t="s">
        <v>10</v>
      </c>
      <c r="BA30" s="10" t="s">
        <v>11</v>
      </c>
      <c r="BB30" s="10" t="s">
        <v>10</v>
      </c>
      <c r="BC30" s="10" t="s">
        <v>9</v>
      </c>
      <c r="BD30" s="10" t="s">
        <v>10</v>
      </c>
      <c r="BE30" s="10" t="s">
        <v>9</v>
      </c>
      <c r="BF30" s="10" t="s">
        <v>9</v>
      </c>
      <c r="BG30" s="10" t="s">
        <v>10</v>
      </c>
      <c r="BH30" s="10" t="s">
        <v>9</v>
      </c>
      <c r="BI30" s="10" t="s">
        <v>9</v>
      </c>
      <c r="BJ30" s="10" t="s">
        <v>10</v>
      </c>
      <c r="BK30" s="10" t="s">
        <v>9</v>
      </c>
    </row>
    <row r="31" spans="1:63" s="10" customFormat="1" x14ac:dyDescent="0.25">
      <c r="A31" s="9">
        <v>30</v>
      </c>
      <c r="B31" s="10" t="s">
        <v>9</v>
      </c>
      <c r="C31" s="10" t="s">
        <v>25</v>
      </c>
      <c r="D31" s="10" t="s">
        <v>26</v>
      </c>
      <c r="E31" s="10" t="s">
        <v>10</v>
      </c>
      <c r="F31" s="10" t="s">
        <v>9</v>
      </c>
      <c r="G31" s="10">
        <v>10</v>
      </c>
      <c r="H31" s="10" t="s">
        <v>9</v>
      </c>
      <c r="I31" s="10" t="s">
        <v>9</v>
      </c>
      <c r="J31" s="10" t="s">
        <v>12</v>
      </c>
      <c r="K31" s="10" t="s">
        <v>9</v>
      </c>
      <c r="L31" s="10" t="s">
        <v>9</v>
      </c>
      <c r="M31" s="10" t="s">
        <v>9</v>
      </c>
      <c r="N31" s="10" t="s">
        <v>12</v>
      </c>
      <c r="R31" s="10">
        <v>8</v>
      </c>
      <c r="X31" s="10" t="s">
        <v>11</v>
      </c>
      <c r="Y31" s="10" t="s">
        <v>11</v>
      </c>
      <c r="Z31" s="10" t="s">
        <v>11</v>
      </c>
      <c r="AA31" s="10" t="s">
        <v>13</v>
      </c>
      <c r="AB31" s="10" t="s">
        <v>13</v>
      </c>
      <c r="AC31" s="10" t="s">
        <v>13</v>
      </c>
      <c r="AD31" s="10" t="s">
        <v>9</v>
      </c>
      <c r="AE31" s="10" t="s">
        <v>10</v>
      </c>
      <c r="AF31" s="10" t="s">
        <v>9</v>
      </c>
      <c r="AG31" s="10" t="s">
        <v>11</v>
      </c>
      <c r="AH31" s="10" t="s">
        <v>11</v>
      </c>
      <c r="AI31" s="10" t="s">
        <v>10</v>
      </c>
      <c r="AJ31" s="10" t="s">
        <v>10</v>
      </c>
      <c r="AK31" s="10" t="s">
        <v>9</v>
      </c>
      <c r="AL31" s="10" t="s">
        <v>10</v>
      </c>
      <c r="AM31" s="10" t="s">
        <v>10</v>
      </c>
      <c r="AN31" s="10" t="s">
        <v>10</v>
      </c>
      <c r="AO31" s="10" t="s">
        <v>12</v>
      </c>
      <c r="AP31" s="10" t="s">
        <v>10</v>
      </c>
      <c r="AQ31" s="10" t="s">
        <v>11</v>
      </c>
      <c r="AR31" s="10">
        <v>4</v>
      </c>
      <c r="AS31" s="10" t="s">
        <v>11</v>
      </c>
      <c r="AT31" s="10" t="s">
        <v>10</v>
      </c>
      <c r="AU31" s="10" t="s">
        <v>9</v>
      </c>
      <c r="AV31" s="10" t="s">
        <v>9</v>
      </c>
      <c r="AW31" s="10" t="s">
        <v>9</v>
      </c>
      <c r="AX31" s="10" t="s">
        <v>9</v>
      </c>
      <c r="AY31" s="10" t="s">
        <v>9</v>
      </c>
      <c r="AZ31" s="10" t="s">
        <v>9</v>
      </c>
      <c r="BA31" s="10" t="s">
        <v>10</v>
      </c>
      <c r="BB31" s="10" t="s">
        <v>9</v>
      </c>
      <c r="BC31" s="10" t="s">
        <v>9</v>
      </c>
      <c r="BD31" s="10" t="s">
        <v>10</v>
      </c>
      <c r="BE31" s="10" t="s">
        <v>9</v>
      </c>
      <c r="BF31" s="10" t="s">
        <v>9</v>
      </c>
      <c r="BG31" s="10" t="s">
        <v>10</v>
      </c>
      <c r="BH31" s="10" t="s">
        <v>9</v>
      </c>
      <c r="BI31" s="10" t="s">
        <v>9</v>
      </c>
      <c r="BJ31" s="10" t="s">
        <v>9</v>
      </c>
      <c r="BK31" s="10" t="s">
        <v>9</v>
      </c>
    </row>
    <row r="32" spans="1:63" s="10" customFormat="1" x14ac:dyDescent="0.25">
      <c r="A32" s="9">
        <v>31</v>
      </c>
      <c r="B32" s="10" t="s">
        <v>9</v>
      </c>
      <c r="C32" s="10" t="s">
        <v>12</v>
      </c>
      <c r="D32" s="10" t="s">
        <v>77</v>
      </c>
      <c r="E32" s="10" t="s">
        <v>49</v>
      </c>
      <c r="F32" s="10" t="s">
        <v>9</v>
      </c>
      <c r="G32" s="10">
        <v>8</v>
      </c>
      <c r="H32" s="10" t="s">
        <v>9</v>
      </c>
      <c r="I32" s="10" t="s">
        <v>10</v>
      </c>
      <c r="J32" s="10" t="s">
        <v>11</v>
      </c>
      <c r="K32" s="10" t="s">
        <v>11</v>
      </c>
      <c r="L32" s="10" t="s">
        <v>9</v>
      </c>
      <c r="M32" s="10" t="s">
        <v>10</v>
      </c>
      <c r="N32" s="10" t="s">
        <v>80</v>
      </c>
      <c r="O32" s="10">
        <v>7</v>
      </c>
      <c r="P32" s="10">
        <v>7</v>
      </c>
      <c r="Q32" s="10">
        <v>5</v>
      </c>
      <c r="R32" s="10">
        <v>8</v>
      </c>
      <c r="S32" s="10">
        <v>10</v>
      </c>
      <c r="T32" s="10">
        <v>9</v>
      </c>
      <c r="U32" s="10">
        <v>9</v>
      </c>
      <c r="V32" s="10">
        <v>8</v>
      </c>
      <c r="W32" s="10">
        <v>8</v>
      </c>
      <c r="X32" s="10" t="s">
        <v>13</v>
      </c>
      <c r="Y32" s="10" t="s">
        <v>13</v>
      </c>
      <c r="Z32" s="10" t="s">
        <v>13</v>
      </c>
      <c r="AA32" s="10" t="s">
        <v>13</v>
      </c>
      <c r="AB32" s="10" t="s">
        <v>13</v>
      </c>
      <c r="AC32" s="10" t="s">
        <v>13</v>
      </c>
      <c r="AD32" s="10" t="s">
        <v>10</v>
      </c>
      <c r="AE32" s="10" t="s">
        <v>10</v>
      </c>
      <c r="AF32" s="10" t="s">
        <v>9</v>
      </c>
      <c r="AG32" s="10" t="s">
        <v>13</v>
      </c>
      <c r="AH32" s="10" t="s">
        <v>12</v>
      </c>
      <c r="AI32" s="10" t="s">
        <v>13</v>
      </c>
      <c r="AJ32" s="10" t="s">
        <v>12</v>
      </c>
      <c r="AK32" s="10" t="s">
        <v>13</v>
      </c>
      <c r="AL32" s="10" t="s">
        <v>10</v>
      </c>
      <c r="AM32" s="10" t="s">
        <v>13</v>
      </c>
      <c r="AN32" s="10" t="s">
        <v>9</v>
      </c>
      <c r="AO32" s="10" t="s">
        <v>12</v>
      </c>
      <c r="AP32" s="10" t="s">
        <v>9</v>
      </c>
      <c r="AQ32" s="10" t="s">
        <v>12</v>
      </c>
      <c r="AR32" s="10">
        <v>2</v>
      </c>
      <c r="AS32" s="10" t="s">
        <v>12</v>
      </c>
      <c r="AT32" s="10" t="s">
        <v>12</v>
      </c>
      <c r="AU32" s="10" t="s">
        <v>11</v>
      </c>
      <c r="AV32" s="10" t="s">
        <v>9</v>
      </c>
      <c r="AW32" s="10" t="s">
        <v>9</v>
      </c>
      <c r="AX32" s="10" t="s">
        <v>10</v>
      </c>
      <c r="AY32" s="10" t="s">
        <v>9</v>
      </c>
      <c r="AZ32" s="10" t="s">
        <v>9</v>
      </c>
      <c r="BA32" s="10" t="s">
        <v>9</v>
      </c>
      <c r="BB32" s="10" t="s">
        <v>9</v>
      </c>
      <c r="BC32" s="10" t="s">
        <v>9</v>
      </c>
      <c r="BD32" s="10" t="s">
        <v>11</v>
      </c>
      <c r="BE32" s="10" t="s">
        <v>9</v>
      </c>
      <c r="BF32" s="10" t="s">
        <v>9</v>
      </c>
      <c r="BG32" s="10" t="s">
        <v>9</v>
      </c>
      <c r="BH32" s="10" t="s">
        <v>9</v>
      </c>
      <c r="BI32" s="10" t="s">
        <v>9</v>
      </c>
      <c r="BJ32" s="10" t="s">
        <v>12</v>
      </c>
      <c r="BK32" s="10" t="s">
        <v>9</v>
      </c>
    </row>
    <row r="33" spans="1:63" s="10" customFormat="1" x14ac:dyDescent="0.25">
      <c r="A33" s="9">
        <v>32</v>
      </c>
      <c r="B33" s="10" t="s">
        <v>9</v>
      </c>
      <c r="C33" s="10" t="s">
        <v>47</v>
      </c>
      <c r="D33" s="10" t="s">
        <v>62</v>
      </c>
      <c r="E33" s="10" t="s">
        <v>12</v>
      </c>
      <c r="F33" s="10" t="s">
        <v>10</v>
      </c>
      <c r="G33" s="10">
        <v>5</v>
      </c>
      <c r="H33" s="10" t="s">
        <v>10</v>
      </c>
      <c r="I33" s="10" t="s">
        <v>10</v>
      </c>
      <c r="J33" s="10" t="s">
        <v>12</v>
      </c>
      <c r="K33" s="10" t="s">
        <v>11</v>
      </c>
      <c r="L33" s="10" t="s">
        <v>10</v>
      </c>
      <c r="M33" s="10" t="s">
        <v>11</v>
      </c>
      <c r="N33" s="10" t="s">
        <v>11</v>
      </c>
      <c r="O33" s="10">
        <v>2</v>
      </c>
      <c r="P33" s="10">
        <v>2</v>
      </c>
      <c r="Q33" s="10">
        <v>5</v>
      </c>
      <c r="R33" s="10">
        <v>8</v>
      </c>
      <c r="S33" s="10">
        <v>2</v>
      </c>
      <c r="T33" s="10">
        <v>2</v>
      </c>
      <c r="U33" s="10">
        <v>2</v>
      </c>
      <c r="V33" s="10">
        <v>6</v>
      </c>
      <c r="W33" s="10">
        <v>6</v>
      </c>
      <c r="X33" s="10" t="s">
        <v>9</v>
      </c>
      <c r="Y33" s="10" t="s">
        <v>11</v>
      </c>
      <c r="Z33" s="10" t="s">
        <v>9</v>
      </c>
      <c r="AA33" s="10" t="s">
        <v>12</v>
      </c>
      <c r="AB33" s="10" t="s">
        <v>9</v>
      </c>
      <c r="AC33" s="10" t="s">
        <v>13</v>
      </c>
      <c r="AD33" s="10" t="s">
        <v>9</v>
      </c>
      <c r="AE33" s="10" t="s">
        <v>11</v>
      </c>
      <c r="AF33" s="10" t="s">
        <v>9</v>
      </c>
      <c r="AG33" s="10" t="s">
        <v>10</v>
      </c>
      <c r="AH33" s="10" t="s">
        <v>9</v>
      </c>
      <c r="AI33" s="10" t="s">
        <v>10</v>
      </c>
      <c r="AJ33" s="10" t="s">
        <v>12</v>
      </c>
      <c r="AK33" s="10" t="s">
        <v>11</v>
      </c>
      <c r="AL33" s="10" t="s">
        <v>9</v>
      </c>
      <c r="AM33" s="10" t="s">
        <v>9</v>
      </c>
      <c r="AN33" s="10" t="s">
        <v>9</v>
      </c>
      <c r="AO33" s="10" t="s">
        <v>12</v>
      </c>
      <c r="AP33" s="10" t="s">
        <v>9</v>
      </c>
      <c r="AQ33" s="10" t="s">
        <v>11</v>
      </c>
      <c r="AR33" s="10">
        <v>4</v>
      </c>
      <c r="AS33" s="10" t="s">
        <v>11</v>
      </c>
      <c r="AT33" s="10" t="s">
        <v>10</v>
      </c>
      <c r="AU33" s="10" t="s">
        <v>10</v>
      </c>
      <c r="AV33" s="10" t="s">
        <v>9</v>
      </c>
      <c r="AW33" s="10" t="s">
        <v>10</v>
      </c>
      <c r="AX33" s="10" t="s">
        <v>11</v>
      </c>
      <c r="AY33" s="10" t="s">
        <v>9</v>
      </c>
      <c r="AZ33" s="10" t="s">
        <v>13</v>
      </c>
      <c r="BA33" s="10" t="s">
        <v>12</v>
      </c>
      <c r="BB33" s="10" t="s">
        <v>11</v>
      </c>
      <c r="BC33" s="10" t="s">
        <v>13</v>
      </c>
      <c r="BD33" s="10" t="s">
        <v>13</v>
      </c>
      <c r="BE33" s="10" t="s">
        <v>9</v>
      </c>
      <c r="BF33" s="10" t="s">
        <v>12</v>
      </c>
      <c r="BG33" s="10" t="s">
        <v>10</v>
      </c>
      <c r="BH33" s="10" t="s">
        <v>9</v>
      </c>
      <c r="BI33" s="10" t="s">
        <v>9</v>
      </c>
      <c r="BJ33" s="10" t="s">
        <v>12</v>
      </c>
      <c r="BK33" s="10" t="s">
        <v>9</v>
      </c>
    </row>
    <row r="34" spans="1:63" s="10" customFormat="1" x14ac:dyDescent="0.25">
      <c r="A34" s="9">
        <v>33</v>
      </c>
      <c r="B34" s="10" t="s">
        <v>9</v>
      </c>
      <c r="C34" s="10" t="s">
        <v>57</v>
      </c>
      <c r="D34" s="10" t="s">
        <v>62</v>
      </c>
      <c r="E34" s="10" t="s">
        <v>12</v>
      </c>
      <c r="F34" s="10" t="s">
        <v>11</v>
      </c>
      <c r="G34" s="10">
        <v>6</v>
      </c>
      <c r="H34" s="10" t="s">
        <v>11</v>
      </c>
      <c r="I34" s="10" t="s">
        <v>10</v>
      </c>
      <c r="J34" s="10" t="s">
        <v>12</v>
      </c>
      <c r="K34" s="10" t="s">
        <v>11</v>
      </c>
      <c r="L34" s="10" t="s">
        <v>10</v>
      </c>
      <c r="M34" s="10" t="s">
        <v>10</v>
      </c>
      <c r="N34" s="10" t="s">
        <v>81</v>
      </c>
      <c r="O34" s="10">
        <v>2</v>
      </c>
      <c r="P34" s="10">
        <v>2</v>
      </c>
      <c r="Q34" s="10">
        <v>2</v>
      </c>
      <c r="R34" s="10">
        <v>5</v>
      </c>
      <c r="S34" s="10">
        <v>2</v>
      </c>
      <c r="T34" s="10">
        <v>1</v>
      </c>
      <c r="U34" s="10">
        <v>1</v>
      </c>
      <c r="V34" s="10">
        <v>0</v>
      </c>
      <c r="W34" s="10">
        <v>0</v>
      </c>
      <c r="X34" s="10" t="s">
        <v>9</v>
      </c>
      <c r="Y34" s="10" t="s">
        <v>9</v>
      </c>
      <c r="Z34" s="10" t="s">
        <v>11</v>
      </c>
      <c r="AA34" s="10" t="s">
        <v>11</v>
      </c>
      <c r="AB34" s="10" t="s">
        <v>11</v>
      </c>
      <c r="AC34" s="10" t="s">
        <v>11</v>
      </c>
      <c r="AD34" s="10" t="s">
        <v>9</v>
      </c>
      <c r="AE34" s="10" t="s">
        <v>9</v>
      </c>
      <c r="AF34" s="10" t="s">
        <v>9</v>
      </c>
      <c r="AG34" s="10" t="s">
        <v>9</v>
      </c>
      <c r="AH34" s="10" t="s">
        <v>12</v>
      </c>
      <c r="AI34" s="10" t="s">
        <v>12</v>
      </c>
      <c r="AJ34" s="10" t="s">
        <v>13</v>
      </c>
      <c r="AK34" s="10" t="s">
        <v>13</v>
      </c>
      <c r="AL34" s="10" t="s">
        <v>11</v>
      </c>
      <c r="AM34" s="10" t="s">
        <v>11</v>
      </c>
      <c r="AN34" s="10" t="s">
        <v>11</v>
      </c>
      <c r="AO34" s="10" t="s">
        <v>11</v>
      </c>
      <c r="AP34" s="10" t="s">
        <v>9</v>
      </c>
      <c r="AQ34" s="10" t="s">
        <v>9</v>
      </c>
      <c r="AR34" s="10">
        <v>2</v>
      </c>
      <c r="AS34" s="10" t="s">
        <v>11</v>
      </c>
      <c r="AT34" s="10" t="s">
        <v>9</v>
      </c>
      <c r="AU34" s="10" t="s">
        <v>10</v>
      </c>
      <c r="AV34" s="10" t="s">
        <v>10</v>
      </c>
      <c r="AW34" s="10" t="s">
        <v>9</v>
      </c>
      <c r="AX34" s="10" t="s">
        <v>10</v>
      </c>
      <c r="AY34" s="10" t="s">
        <v>9</v>
      </c>
      <c r="AZ34" s="10" t="s">
        <v>11</v>
      </c>
      <c r="BA34" s="10" t="s">
        <v>9</v>
      </c>
      <c r="BB34" s="10" t="s">
        <v>9</v>
      </c>
      <c r="BC34" s="10" t="s">
        <v>9</v>
      </c>
      <c r="BD34" s="10" t="s">
        <v>10</v>
      </c>
      <c r="BE34" s="10" t="s">
        <v>9</v>
      </c>
      <c r="BF34" s="10" t="s">
        <v>9</v>
      </c>
      <c r="BG34" s="10" t="s">
        <v>9</v>
      </c>
      <c r="BH34" s="10" t="s">
        <v>9</v>
      </c>
      <c r="BI34" s="10" t="s">
        <v>9</v>
      </c>
      <c r="BJ34" s="10" t="s">
        <v>9</v>
      </c>
      <c r="BK34" s="10" t="s">
        <v>9</v>
      </c>
    </row>
    <row r="35" spans="1:63" s="10" customFormat="1" x14ac:dyDescent="0.25">
      <c r="A35" s="9">
        <v>34</v>
      </c>
      <c r="B35" s="10" t="s">
        <v>9</v>
      </c>
      <c r="C35" s="10" t="s">
        <v>47</v>
      </c>
      <c r="D35" s="10" t="s">
        <v>62</v>
      </c>
      <c r="E35" s="10" t="s">
        <v>52</v>
      </c>
      <c r="F35" s="10" t="s">
        <v>10</v>
      </c>
      <c r="G35" s="10">
        <v>7</v>
      </c>
      <c r="H35" s="10" t="s">
        <v>10</v>
      </c>
      <c r="I35" s="10" t="s">
        <v>11</v>
      </c>
      <c r="J35" s="10" t="s">
        <v>11</v>
      </c>
      <c r="K35" s="10" t="s">
        <v>11</v>
      </c>
      <c r="L35" s="10" t="s">
        <v>10</v>
      </c>
      <c r="M35" s="10" t="s">
        <v>10</v>
      </c>
      <c r="N35" s="10" t="s">
        <v>12</v>
      </c>
      <c r="O35" s="10">
        <v>0</v>
      </c>
      <c r="P35" s="10">
        <v>0</v>
      </c>
      <c r="Q35" s="10">
        <v>6</v>
      </c>
      <c r="R35" s="10">
        <v>8</v>
      </c>
      <c r="S35" s="10">
        <v>0</v>
      </c>
      <c r="T35" s="10">
        <v>6</v>
      </c>
      <c r="U35" s="10">
        <v>0</v>
      </c>
      <c r="V35" s="10">
        <v>0</v>
      </c>
      <c r="W35" s="10">
        <v>0</v>
      </c>
      <c r="X35" s="10" t="s">
        <v>11</v>
      </c>
      <c r="Y35" s="10" t="s">
        <v>12</v>
      </c>
      <c r="Z35" s="10" t="s">
        <v>11</v>
      </c>
      <c r="AA35" s="10" t="s">
        <v>12</v>
      </c>
      <c r="AB35" s="10" t="s">
        <v>11</v>
      </c>
      <c r="AC35" s="10" t="s">
        <v>12</v>
      </c>
      <c r="AD35" s="10" t="s">
        <v>9</v>
      </c>
      <c r="AE35" s="10" t="s">
        <v>11</v>
      </c>
      <c r="AF35" s="10" t="s">
        <v>11</v>
      </c>
      <c r="AG35" s="10" t="s">
        <v>11</v>
      </c>
      <c r="AH35" s="10" t="s">
        <v>10</v>
      </c>
      <c r="AI35" s="10" t="s">
        <v>10</v>
      </c>
      <c r="AJ35" s="10" t="s">
        <v>11</v>
      </c>
      <c r="AK35" s="10" t="s">
        <v>11</v>
      </c>
      <c r="AL35" s="10" t="s">
        <v>10</v>
      </c>
      <c r="AM35" s="10" t="s">
        <v>10</v>
      </c>
      <c r="AN35" s="10" t="s">
        <v>9</v>
      </c>
      <c r="AO35" s="10" t="s">
        <v>9</v>
      </c>
      <c r="AP35" s="10" t="s">
        <v>9</v>
      </c>
      <c r="AQ35" s="10" t="s">
        <v>9</v>
      </c>
      <c r="AR35" s="10">
        <v>4</v>
      </c>
      <c r="AS35" s="10" t="s">
        <v>10</v>
      </c>
      <c r="AT35" s="10" t="s">
        <v>10</v>
      </c>
      <c r="AU35" s="10" t="s">
        <v>10</v>
      </c>
      <c r="AV35" s="10" t="s">
        <v>11</v>
      </c>
      <c r="AW35" s="10" t="s">
        <v>9</v>
      </c>
      <c r="AX35" s="10" t="s">
        <v>11</v>
      </c>
      <c r="AY35" s="10" t="s">
        <v>10</v>
      </c>
      <c r="AZ35" s="10" t="s">
        <v>12</v>
      </c>
      <c r="BA35" s="10" t="s">
        <v>10</v>
      </c>
      <c r="BB35" s="10" t="s">
        <v>10</v>
      </c>
      <c r="BC35" s="10" t="s">
        <v>12</v>
      </c>
      <c r="BD35" s="10" t="s">
        <v>12</v>
      </c>
      <c r="BE35" s="10" t="s">
        <v>9</v>
      </c>
      <c r="BF35" s="10" t="s">
        <v>12</v>
      </c>
      <c r="BG35" s="10" t="s">
        <v>10</v>
      </c>
      <c r="BH35" s="10" t="s">
        <v>9</v>
      </c>
      <c r="BI35" s="10" t="s">
        <v>9</v>
      </c>
      <c r="BJ35" s="10" t="s">
        <v>12</v>
      </c>
      <c r="BK35" s="10" t="s">
        <v>9</v>
      </c>
    </row>
    <row r="36" spans="1:63" s="10" customFormat="1" x14ac:dyDescent="0.25">
      <c r="A36" s="9">
        <v>35</v>
      </c>
      <c r="B36" s="10" t="s">
        <v>11</v>
      </c>
      <c r="C36" s="10" t="s">
        <v>47</v>
      </c>
      <c r="D36" s="10" t="s">
        <v>26</v>
      </c>
      <c r="E36" s="10" t="s">
        <v>9</v>
      </c>
      <c r="F36" s="10" t="s">
        <v>11</v>
      </c>
      <c r="G36" s="10">
        <v>3</v>
      </c>
      <c r="H36" s="10" t="s">
        <v>11</v>
      </c>
      <c r="I36" s="10" t="s">
        <v>10</v>
      </c>
      <c r="J36" s="10" t="s">
        <v>13</v>
      </c>
      <c r="K36" s="10" t="s">
        <v>12</v>
      </c>
      <c r="L36" s="10" t="s">
        <v>10</v>
      </c>
      <c r="M36" s="10" t="s">
        <v>10</v>
      </c>
      <c r="N36" s="10" t="s">
        <v>78</v>
      </c>
      <c r="O36" s="10">
        <v>2</v>
      </c>
      <c r="P36" s="10">
        <v>2</v>
      </c>
      <c r="Q36" s="10">
        <v>2</v>
      </c>
      <c r="R36" s="10">
        <v>7</v>
      </c>
      <c r="S36" s="10">
        <v>2</v>
      </c>
      <c r="T36" s="10">
        <v>4</v>
      </c>
      <c r="U36" s="10">
        <v>4</v>
      </c>
      <c r="V36" s="10">
        <v>2</v>
      </c>
      <c r="W36" s="10">
        <v>0</v>
      </c>
      <c r="X36" s="10" t="s">
        <v>9</v>
      </c>
      <c r="Y36" s="10" t="s">
        <v>10</v>
      </c>
      <c r="Z36" s="10" t="s">
        <v>11</v>
      </c>
      <c r="AA36" s="10" t="s">
        <v>12</v>
      </c>
      <c r="AB36" s="10" t="s">
        <v>12</v>
      </c>
      <c r="AC36" s="10" t="s">
        <v>12</v>
      </c>
      <c r="AD36" s="10" t="s">
        <v>9</v>
      </c>
      <c r="AE36" s="10" t="s">
        <v>9</v>
      </c>
      <c r="AF36" s="10" t="s">
        <v>9</v>
      </c>
      <c r="AG36" s="10" t="s">
        <v>9</v>
      </c>
      <c r="AH36" s="10" t="s">
        <v>10</v>
      </c>
      <c r="AI36" s="10" t="s">
        <v>9</v>
      </c>
      <c r="AJ36" s="10" t="s">
        <v>11</v>
      </c>
      <c r="AK36" s="10" t="s">
        <v>10</v>
      </c>
      <c r="AL36" s="10" t="s">
        <v>9</v>
      </c>
      <c r="AM36" s="10" t="s">
        <v>9</v>
      </c>
      <c r="AN36" s="10" t="s">
        <v>9</v>
      </c>
      <c r="AO36" s="10" t="s">
        <v>9</v>
      </c>
      <c r="AP36" s="10" t="s">
        <v>9</v>
      </c>
      <c r="AQ36" s="10" t="s">
        <v>9</v>
      </c>
      <c r="AR36" s="10">
        <v>3</v>
      </c>
      <c r="AS36" s="10" t="s">
        <v>11</v>
      </c>
      <c r="AT36" s="10" t="s">
        <v>9</v>
      </c>
      <c r="AU36" s="10" t="s">
        <v>10</v>
      </c>
      <c r="AV36" s="10" t="s">
        <v>10</v>
      </c>
      <c r="AW36" s="10" t="s">
        <v>12</v>
      </c>
      <c r="AX36" s="10" t="s">
        <v>12</v>
      </c>
      <c r="AY36" s="10" t="s">
        <v>9</v>
      </c>
      <c r="AZ36" s="10" t="s">
        <v>10</v>
      </c>
      <c r="BA36" s="10" t="s">
        <v>10</v>
      </c>
      <c r="BB36" s="10" t="s">
        <v>10</v>
      </c>
      <c r="BC36" s="10" t="s">
        <v>9</v>
      </c>
      <c r="BD36" s="10" t="s">
        <v>9</v>
      </c>
      <c r="BE36" s="10" t="s">
        <v>12</v>
      </c>
      <c r="BF36" s="10" t="s">
        <v>9</v>
      </c>
      <c r="BG36" s="10" t="s">
        <v>10</v>
      </c>
      <c r="BH36" s="10" t="s">
        <v>10</v>
      </c>
      <c r="BI36" s="10" t="s">
        <v>9</v>
      </c>
      <c r="BJ36" s="10" t="s">
        <v>13</v>
      </c>
      <c r="BK36" s="10" t="s">
        <v>9</v>
      </c>
    </row>
    <row r="37" spans="1:63" s="10" customFormat="1" x14ac:dyDescent="0.25">
      <c r="A37" s="9">
        <v>36</v>
      </c>
      <c r="B37" s="10" t="s">
        <v>11</v>
      </c>
      <c r="C37" s="10" t="s">
        <v>57</v>
      </c>
      <c r="D37" s="10" t="s">
        <v>54</v>
      </c>
      <c r="E37" s="10" t="s">
        <v>52</v>
      </c>
      <c r="F37" s="10" t="s">
        <v>10</v>
      </c>
      <c r="G37" s="10">
        <v>8</v>
      </c>
      <c r="H37" s="10" t="s">
        <v>10</v>
      </c>
      <c r="I37" s="10" t="s">
        <v>9</v>
      </c>
      <c r="J37" s="10" t="s">
        <v>13</v>
      </c>
      <c r="K37" s="10" t="s">
        <v>10</v>
      </c>
      <c r="L37" s="10" t="s">
        <v>9</v>
      </c>
      <c r="M37" s="10" t="s">
        <v>10</v>
      </c>
      <c r="N37" s="10" t="s">
        <v>51</v>
      </c>
      <c r="O37" s="10">
        <v>6</v>
      </c>
      <c r="P37" s="10">
        <v>6</v>
      </c>
      <c r="R37" s="10">
        <v>8</v>
      </c>
      <c r="S37" s="10">
        <v>7</v>
      </c>
      <c r="X37" s="10" t="s">
        <v>12</v>
      </c>
      <c r="Y37" s="10" t="s">
        <v>12</v>
      </c>
      <c r="Z37" s="10" t="s">
        <v>12</v>
      </c>
      <c r="AA37" s="10" t="s">
        <v>12</v>
      </c>
      <c r="AB37" s="10" t="s">
        <v>10</v>
      </c>
      <c r="AC37" s="10" t="s">
        <v>10</v>
      </c>
      <c r="AD37" s="10" t="s">
        <v>9</v>
      </c>
      <c r="AE37" s="10" t="s">
        <v>9</v>
      </c>
      <c r="AF37" s="10" t="s">
        <v>9</v>
      </c>
      <c r="AG37" s="10" t="s">
        <v>9</v>
      </c>
      <c r="AH37" s="10" t="s">
        <v>11</v>
      </c>
      <c r="AI37" s="10" t="s">
        <v>11</v>
      </c>
      <c r="AJ37" s="10" t="s">
        <v>12</v>
      </c>
      <c r="AK37" s="10" t="s">
        <v>12</v>
      </c>
      <c r="AL37" s="10" t="s">
        <v>10</v>
      </c>
      <c r="AM37" s="10" t="s">
        <v>10</v>
      </c>
      <c r="AN37" s="10" t="s">
        <v>10</v>
      </c>
      <c r="AO37" s="10" t="s">
        <v>10</v>
      </c>
      <c r="AP37" s="10" t="s">
        <v>11</v>
      </c>
      <c r="AQ37" s="10" t="s">
        <v>11</v>
      </c>
      <c r="AR37" s="10">
        <v>5</v>
      </c>
      <c r="AS37" s="10" t="s">
        <v>11</v>
      </c>
      <c r="AT37" s="10" t="s">
        <v>12</v>
      </c>
      <c r="AU37" s="10" t="s">
        <v>10</v>
      </c>
      <c r="AV37" s="10" t="s">
        <v>10</v>
      </c>
      <c r="AW37" s="10" t="s">
        <v>10</v>
      </c>
      <c r="AX37" s="10" t="s">
        <v>9</v>
      </c>
      <c r="AY37" s="10" t="s">
        <v>9</v>
      </c>
      <c r="AZ37" s="10" t="s">
        <v>9</v>
      </c>
      <c r="BA37" s="10" t="s">
        <v>9</v>
      </c>
      <c r="BB37" s="10" t="s">
        <v>9</v>
      </c>
      <c r="BC37" s="10" t="s">
        <v>9</v>
      </c>
      <c r="BD37" s="10" t="s">
        <v>9</v>
      </c>
      <c r="BE37" s="10" t="s">
        <v>9</v>
      </c>
      <c r="BF37" s="10" t="s">
        <v>11</v>
      </c>
      <c r="BG37" s="10" t="s">
        <v>10</v>
      </c>
      <c r="BH37" s="10" t="s">
        <v>9</v>
      </c>
      <c r="BI37" s="10" t="s">
        <v>9</v>
      </c>
      <c r="BJ37" s="10" t="s">
        <v>9</v>
      </c>
      <c r="BK37" s="10" t="s">
        <v>9</v>
      </c>
    </row>
    <row r="38" spans="1:63" s="10" customFormat="1" x14ac:dyDescent="0.25">
      <c r="A38" s="9">
        <v>37</v>
      </c>
      <c r="B38" s="10" t="s">
        <v>9</v>
      </c>
      <c r="C38" s="10" t="s">
        <v>12</v>
      </c>
      <c r="D38" s="10" t="s">
        <v>54</v>
      </c>
      <c r="E38" s="10" t="s">
        <v>52</v>
      </c>
      <c r="F38" s="10" t="s">
        <v>9</v>
      </c>
      <c r="G38" s="10">
        <v>8</v>
      </c>
      <c r="H38" s="10" t="s">
        <v>10</v>
      </c>
      <c r="I38" s="10" t="s">
        <v>10</v>
      </c>
      <c r="J38" s="10" t="s">
        <v>13</v>
      </c>
      <c r="K38" s="10" t="s">
        <v>11</v>
      </c>
      <c r="L38" s="10" t="s">
        <v>9</v>
      </c>
      <c r="M38" s="10" t="s">
        <v>9</v>
      </c>
      <c r="N38" s="10" t="s">
        <v>61</v>
      </c>
      <c r="O38" s="10">
        <v>6</v>
      </c>
      <c r="P38" s="10">
        <v>6</v>
      </c>
      <c r="R38" s="10">
        <v>9</v>
      </c>
      <c r="S38" s="10">
        <v>8</v>
      </c>
      <c r="X38" s="10" t="s">
        <v>12</v>
      </c>
      <c r="Y38" s="10" t="s">
        <v>12</v>
      </c>
      <c r="Z38" s="10" t="s">
        <v>12</v>
      </c>
      <c r="AA38" s="10" t="s">
        <v>12</v>
      </c>
      <c r="AB38" s="10" t="s">
        <v>12</v>
      </c>
      <c r="AC38" s="10" t="s">
        <v>12</v>
      </c>
      <c r="AD38" s="10" t="s">
        <v>10</v>
      </c>
      <c r="AE38" s="10" t="s">
        <v>10</v>
      </c>
      <c r="AF38" s="10" t="s">
        <v>10</v>
      </c>
      <c r="AG38" s="10" t="s">
        <v>10</v>
      </c>
      <c r="AH38" s="10" t="s">
        <v>11</v>
      </c>
      <c r="AI38" s="10" t="s">
        <v>11</v>
      </c>
      <c r="AJ38" s="10" t="s">
        <v>12</v>
      </c>
      <c r="AK38" s="10" t="s">
        <v>12</v>
      </c>
      <c r="AL38" s="10" t="s">
        <v>12</v>
      </c>
      <c r="AM38" s="10" t="s">
        <v>12</v>
      </c>
      <c r="AN38" s="10" t="s">
        <v>10</v>
      </c>
      <c r="AO38" s="10" t="s">
        <v>10</v>
      </c>
      <c r="AP38" s="10" t="s">
        <v>11</v>
      </c>
      <c r="AQ38" s="10" t="s">
        <v>11</v>
      </c>
      <c r="AR38" s="10">
        <v>5</v>
      </c>
      <c r="AS38" s="10" t="s">
        <v>11</v>
      </c>
      <c r="AT38" s="10" t="s">
        <v>12</v>
      </c>
      <c r="AU38" s="10" t="s">
        <v>10</v>
      </c>
      <c r="AV38" s="10" t="s">
        <v>9</v>
      </c>
      <c r="AW38" s="10" t="s">
        <v>9</v>
      </c>
      <c r="AX38" s="10" t="s">
        <v>9</v>
      </c>
      <c r="AY38" s="10" t="s">
        <v>9</v>
      </c>
      <c r="AZ38" s="10" t="s">
        <v>9</v>
      </c>
      <c r="BA38" s="10" t="s">
        <v>10</v>
      </c>
      <c r="BB38" s="10" t="s">
        <v>9</v>
      </c>
      <c r="BC38" s="10" t="s">
        <v>9</v>
      </c>
      <c r="BD38" s="10" t="s">
        <v>9</v>
      </c>
      <c r="BE38" s="10" t="s">
        <v>9</v>
      </c>
      <c r="BF38" s="10" t="s">
        <v>10</v>
      </c>
      <c r="BG38" s="10" t="s">
        <v>9</v>
      </c>
      <c r="BH38" s="10" t="s">
        <v>9</v>
      </c>
      <c r="BI38" s="10" t="s">
        <v>9</v>
      </c>
      <c r="BJ38" s="10" t="s">
        <v>9</v>
      </c>
      <c r="BK38" s="10" t="s">
        <v>9</v>
      </c>
    </row>
    <row r="39" spans="1:63" s="10" customFormat="1" x14ac:dyDescent="0.25">
      <c r="A39" s="9">
        <v>38</v>
      </c>
      <c r="B39" s="10" t="s">
        <v>9</v>
      </c>
      <c r="C39" s="10" t="s">
        <v>12</v>
      </c>
      <c r="D39" s="10" t="s">
        <v>82</v>
      </c>
      <c r="E39" s="10" t="s">
        <v>10</v>
      </c>
      <c r="F39" s="10" t="s">
        <v>9</v>
      </c>
      <c r="G39" s="10">
        <v>8</v>
      </c>
      <c r="H39" s="10" t="s">
        <v>10</v>
      </c>
      <c r="I39" s="10" t="s">
        <v>9</v>
      </c>
      <c r="J39" s="10" t="s">
        <v>13</v>
      </c>
      <c r="K39" s="10" t="s">
        <v>9</v>
      </c>
      <c r="L39" s="10" t="s">
        <v>11</v>
      </c>
      <c r="M39" s="10" t="s">
        <v>13</v>
      </c>
      <c r="N39" s="10" t="s">
        <v>83</v>
      </c>
      <c r="O39" s="10">
        <v>10</v>
      </c>
      <c r="P39" s="10">
        <v>8</v>
      </c>
      <c r="Q39" s="10">
        <v>6</v>
      </c>
      <c r="R39" s="10">
        <v>10</v>
      </c>
      <c r="S39" s="10">
        <v>9</v>
      </c>
      <c r="T39" s="10">
        <v>10</v>
      </c>
      <c r="U39" s="10">
        <v>7</v>
      </c>
      <c r="V39" s="10">
        <v>9</v>
      </c>
      <c r="W39" s="10">
        <v>5</v>
      </c>
      <c r="X39" s="10" t="s">
        <v>12</v>
      </c>
      <c r="Y39" s="10" t="s">
        <v>11</v>
      </c>
      <c r="Z39" s="10" t="s">
        <v>13</v>
      </c>
      <c r="AA39" s="10" t="s">
        <v>12</v>
      </c>
      <c r="AB39" s="10" t="s">
        <v>13</v>
      </c>
      <c r="AC39" s="10" t="s">
        <v>12</v>
      </c>
      <c r="AD39" s="10" t="s">
        <v>12</v>
      </c>
      <c r="AE39" s="10" t="s">
        <v>13</v>
      </c>
      <c r="AF39" s="10" t="s">
        <v>12</v>
      </c>
      <c r="AG39" s="10" t="s">
        <v>13</v>
      </c>
      <c r="AH39" s="10" t="s">
        <v>11</v>
      </c>
      <c r="AI39" s="10" t="s">
        <v>11</v>
      </c>
      <c r="AJ39" s="10" t="s">
        <v>12</v>
      </c>
      <c r="AK39" s="10" t="s">
        <v>12</v>
      </c>
      <c r="AP39" s="10" t="s">
        <v>9</v>
      </c>
      <c r="AQ39" s="10" t="s">
        <v>9</v>
      </c>
      <c r="AR39" s="10">
        <v>5</v>
      </c>
    </row>
    <row r="40" spans="1:63" s="10" customFormat="1" x14ac:dyDescent="0.25">
      <c r="A40" s="9">
        <v>39</v>
      </c>
      <c r="B40" s="10" t="s">
        <v>11</v>
      </c>
      <c r="C40" s="10" t="s">
        <v>11</v>
      </c>
      <c r="D40" s="10" t="s">
        <v>8</v>
      </c>
      <c r="E40" s="10" t="s">
        <v>55</v>
      </c>
      <c r="F40" s="10" t="s">
        <v>11</v>
      </c>
      <c r="G40" s="10">
        <v>6</v>
      </c>
      <c r="H40" s="10" t="s">
        <v>11</v>
      </c>
      <c r="I40" s="10" t="s">
        <v>11</v>
      </c>
      <c r="J40" s="10" t="s">
        <v>13</v>
      </c>
      <c r="K40" s="10" t="s">
        <v>11</v>
      </c>
      <c r="L40" s="10" t="s">
        <v>9</v>
      </c>
      <c r="M40" s="10" t="s">
        <v>10</v>
      </c>
      <c r="N40" s="10" t="s">
        <v>69</v>
      </c>
      <c r="O40" s="10">
        <v>0</v>
      </c>
      <c r="P40" s="10">
        <v>5</v>
      </c>
      <c r="Q40" s="10">
        <v>6</v>
      </c>
      <c r="R40" s="10">
        <v>8</v>
      </c>
      <c r="S40" s="10">
        <v>8</v>
      </c>
      <c r="T40" s="10">
        <v>0</v>
      </c>
      <c r="U40" s="10">
        <v>0</v>
      </c>
      <c r="V40" s="10">
        <v>3</v>
      </c>
      <c r="W40" s="10">
        <v>3</v>
      </c>
      <c r="X40" s="10" t="s">
        <v>9</v>
      </c>
      <c r="Y40" s="10" t="s">
        <v>9</v>
      </c>
      <c r="Z40" s="10" t="s">
        <v>9</v>
      </c>
      <c r="AA40" s="10" t="s">
        <v>9</v>
      </c>
      <c r="AB40" s="10" t="s">
        <v>9</v>
      </c>
      <c r="AC40" s="10" t="s">
        <v>9</v>
      </c>
      <c r="AD40" s="10" t="s">
        <v>12</v>
      </c>
      <c r="AE40" s="10" t="s">
        <v>12</v>
      </c>
      <c r="AF40" s="10" t="s">
        <v>12</v>
      </c>
      <c r="AG40" s="10" t="s">
        <v>12</v>
      </c>
      <c r="AH40" s="10" t="s">
        <v>13</v>
      </c>
      <c r="AI40" s="10" t="s">
        <v>13</v>
      </c>
      <c r="AJ40" s="10" t="s">
        <v>13</v>
      </c>
      <c r="AK40" s="10" t="s">
        <v>13</v>
      </c>
      <c r="AL40" s="10" t="s">
        <v>13</v>
      </c>
      <c r="AM40" s="10" t="s">
        <v>13</v>
      </c>
      <c r="AN40" s="10" t="s">
        <v>13</v>
      </c>
      <c r="AO40" s="10" t="s">
        <v>13</v>
      </c>
      <c r="AP40" s="10" t="s">
        <v>10</v>
      </c>
      <c r="AQ40" s="10" t="s">
        <v>10</v>
      </c>
      <c r="AR40" s="10">
        <v>6</v>
      </c>
      <c r="AS40" s="10" t="s">
        <v>11</v>
      </c>
      <c r="AT40" s="10" t="s">
        <v>10</v>
      </c>
      <c r="AU40" s="10" t="s">
        <v>9</v>
      </c>
      <c r="AV40" s="10" t="s">
        <v>9</v>
      </c>
      <c r="AW40" s="10" t="s">
        <v>9</v>
      </c>
      <c r="AX40" s="10" t="s">
        <v>9</v>
      </c>
      <c r="AY40" s="10" t="s">
        <v>9</v>
      </c>
      <c r="AZ40" s="10" t="s">
        <v>10</v>
      </c>
      <c r="BA40" s="10" t="s">
        <v>9</v>
      </c>
      <c r="BB40" s="10" t="s">
        <v>9</v>
      </c>
      <c r="BC40" s="10" t="s">
        <v>9</v>
      </c>
      <c r="BD40" s="10" t="s">
        <v>9</v>
      </c>
      <c r="BE40" s="10" t="s">
        <v>9</v>
      </c>
      <c r="BF40" s="10" t="s">
        <v>9</v>
      </c>
      <c r="BG40" s="10" t="s">
        <v>9</v>
      </c>
      <c r="BH40" s="10" t="s">
        <v>9</v>
      </c>
      <c r="BI40" s="10" t="s">
        <v>9</v>
      </c>
      <c r="BJ40" s="10" t="s">
        <v>9</v>
      </c>
      <c r="BK40" s="10" t="s">
        <v>9</v>
      </c>
    </row>
    <row r="41" spans="1:63" s="10" customFormat="1" x14ac:dyDescent="0.25">
      <c r="A41" s="9">
        <v>40</v>
      </c>
      <c r="B41" s="10" t="s">
        <v>11</v>
      </c>
      <c r="C41" s="10" t="s">
        <v>11</v>
      </c>
      <c r="D41" s="10" t="s">
        <v>8</v>
      </c>
      <c r="E41" s="10" t="s">
        <v>55</v>
      </c>
      <c r="F41" s="10" t="s">
        <v>11</v>
      </c>
      <c r="G41" s="10">
        <v>8</v>
      </c>
      <c r="H41" s="10" t="s">
        <v>11</v>
      </c>
      <c r="I41" s="10" t="s">
        <v>11</v>
      </c>
      <c r="J41" s="10" t="s">
        <v>13</v>
      </c>
      <c r="K41" s="10" t="s">
        <v>11</v>
      </c>
      <c r="L41" s="10" t="s">
        <v>9</v>
      </c>
      <c r="M41" s="10" t="s">
        <v>9</v>
      </c>
      <c r="N41" s="10" t="s">
        <v>69</v>
      </c>
      <c r="O41" s="10">
        <v>0</v>
      </c>
      <c r="P41" s="10">
        <v>1</v>
      </c>
      <c r="Q41" s="10">
        <v>6</v>
      </c>
      <c r="R41" s="10">
        <v>7</v>
      </c>
      <c r="S41" s="10">
        <v>9</v>
      </c>
      <c r="T41" s="10">
        <v>10</v>
      </c>
      <c r="U41" s="10">
        <v>9</v>
      </c>
      <c r="V41" s="10">
        <v>3</v>
      </c>
      <c r="W41" s="10">
        <v>4</v>
      </c>
      <c r="X41" s="10" t="s">
        <v>9</v>
      </c>
      <c r="Y41" s="10" t="s">
        <v>10</v>
      </c>
      <c r="AB41" s="10" t="s">
        <v>12</v>
      </c>
      <c r="AC41" s="10" t="s">
        <v>13</v>
      </c>
      <c r="AD41" s="10" t="s">
        <v>12</v>
      </c>
      <c r="AE41" s="10" t="s">
        <v>11</v>
      </c>
      <c r="AF41" s="10" t="s">
        <v>11</v>
      </c>
      <c r="AG41" s="10" t="s">
        <v>13</v>
      </c>
      <c r="AH41" s="10" t="s">
        <v>13</v>
      </c>
      <c r="AI41" s="10" t="s">
        <v>13</v>
      </c>
      <c r="AJ41" s="10" t="s">
        <v>13</v>
      </c>
      <c r="AK41" s="10" t="s">
        <v>13</v>
      </c>
      <c r="AL41" s="10" t="s">
        <v>13</v>
      </c>
      <c r="AM41" s="10" t="s">
        <v>13</v>
      </c>
      <c r="AN41" s="10" t="s">
        <v>13</v>
      </c>
      <c r="AO41" s="10" t="s">
        <v>13</v>
      </c>
      <c r="AP41" s="10" t="s">
        <v>9</v>
      </c>
      <c r="AQ41" s="10" t="s">
        <v>10</v>
      </c>
      <c r="AR41" s="10">
        <v>6</v>
      </c>
      <c r="AS41" s="10" t="s">
        <v>11</v>
      </c>
      <c r="AT41" s="10" t="s">
        <v>10</v>
      </c>
      <c r="AU41" s="10" t="s">
        <v>10</v>
      </c>
      <c r="AV41" s="10" t="s">
        <v>9</v>
      </c>
      <c r="AW41" s="10" t="s">
        <v>9</v>
      </c>
      <c r="AX41" s="10" t="s">
        <v>9</v>
      </c>
      <c r="AY41" s="10" t="s">
        <v>10</v>
      </c>
      <c r="BA41" s="10" t="s">
        <v>9</v>
      </c>
      <c r="BB41" s="10" t="s">
        <v>10</v>
      </c>
      <c r="BC41" s="10" t="s">
        <v>9</v>
      </c>
      <c r="BD41" s="10" t="s">
        <v>9</v>
      </c>
      <c r="BE41" s="10" t="s">
        <v>9</v>
      </c>
      <c r="BF41" s="10" t="s">
        <v>10</v>
      </c>
      <c r="BG41" s="10" t="s">
        <v>9</v>
      </c>
      <c r="BH41" s="10" t="s">
        <v>9</v>
      </c>
      <c r="BI41" s="10" t="s">
        <v>9</v>
      </c>
      <c r="BJ41" s="10" t="s">
        <v>9</v>
      </c>
      <c r="BK41" s="10" t="s">
        <v>9</v>
      </c>
    </row>
    <row r="42" spans="1:63" s="10" customFormat="1" x14ac:dyDescent="0.25">
      <c r="A42" s="9">
        <v>41</v>
      </c>
      <c r="B42" s="10" t="s">
        <v>11</v>
      </c>
      <c r="C42" s="10" t="s">
        <v>57</v>
      </c>
      <c r="D42" s="10" t="s">
        <v>48</v>
      </c>
      <c r="E42" s="10" t="s">
        <v>12</v>
      </c>
      <c r="F42" s="10" t="s">
        <v>11</v>
      </c>
      <c r="G42" s="10">
        <v>10</v>
      </c>
      <c r="H42" s="10" t="s">
        <v>10</v>
      </c>
      <c r="I42" s="10" t="s">
        <v>11</v>
      </c>
      <c r="J42" s="10" t="s">
        <v>13</v>
      </c>
      <c r="K42" s="10" t="s">
        <v>11</v>
      </c>
      <c r="L42" s="10" t="s">
        <v>9</v>
      </c>
      <c r="M42" s="10" t="s">
        <v>9</v>
      </c>
      <c r="N42" s="10" t="s">
        <v>224</v>
      </c>
      <c r="O42" s="10">
        <v>1</v>
      </c>
      <c r="P42" s="10">
        <v>5</v>
      </c>
      <c r="Q42" s="10">
        <v>5</v>
      </c>
      <c r="R42" s="10">
        <v>9</v>
      </c>
      <c r="S42" s="10">
        <v>5</v>
      </c>
      <c r="T42" s="10">
        <v>0</v>
      </c>
      <c r="U42" s="10">
        <v>0</v>
      </c>
      <c r="V42" s="10">
        <v>9</v>
      </c>
      <c r="W42" s="10">
        <v>0</v>
      </c>
      <c r="X42" s="10" t="s">
        <v>9</v>
      </c>
      <c r="Y42" s="10" t="s">
        <v>9</v>
      </c>
      <c r="Z42" s="10" t="s">
        <v>11</v>
      </c>
      <c r="AA42" s="10" t="s">
        <v>10</v>
      </c>
      <c r="AB42" s="10" t="s">
        <v>10</v>
      </c>
      <c r="AC42" s="10" t="s">
        <v>10</v>
      </c>
      <c r="AD42" s="10" t="s">
        <v>9</v>
      </c>
      <c r="AE42" s="10" t="s">
        <v>9</v>
      </c>
      <c r="AF42" s="10" t="s">
        <v>9</v>
      </c>
      <c r="AG42" s="10" t="s">
        <v>9</v>
      </c>
      <c r="AH42" s="10" t="s">
        <v>10</v>
      </c>
      <c r="AI42" s="10" t="s">
        <v>10</v>
      </c>
      <c r="AJ42" s="10" t="s">
        <v>13</v>
      </c>
      <c r="AK42" s="10" t="s">
        <v>13</v>
      </c>
      <c r="AL42" s="10" t="s">
        <v>11</v>
      </c>
      <c r="AM42" s="10" t="s">
        <v>11</v>
      </c>
      <c r="AN42" s="10" t="s">
        <v>13</v>
      </c>
      <c r="AO42" s="10" t="s">
        <v>13</v>
      </c>
      <c r="AP42" s="10" t="s">
        <v>9</v>
      </c>
      <c r="AQ42" s="10" t="s">
        <v>9</v>
      </c>
      <c r="AR42" s="10">
        <v>2</v>
      </c>
      <c r="AS42" s="10" t="s">
        <v>9</v>
      </c>
      <c r="AT42" s="10" t="s">
        <v>11</v>
      </c>
      <c r="AU42" s="10" t="s">
        <v>9</v>
      </c>
      <c r="AV42" s="10" t="s">
        <v>11</v>
      </c>
      <c r="AW42" s="10" t="s">
        <v>9</v>
      </c>
      <c r="AX42" s="10" t="s">
        <v>12</v>
      </c>
      <c r="AY42" s="10" t="s">
        <v>9</v>
      </c>
      <c r="AZ42" s="10" t="s">
        <v>10</v>
      </c>
      <c r="BA42" s="10" t="s">
        <v>10</v>
      </c>
      <c r="BB42" s="10" t="s">
        <v>9</v>
      </c>
      <c r="BC42" s="10" t="s">
        <v>9</v>
      </c>
      <c r="BD42" s="10" t="s">
        <v>10</v>
      </c>
      <c r="BE42" s="10" t="s">
        <v>9</v>
      </c>
      <c r="BF42" s="10" t="s">
        <v>9</v>
      </c>
      <c r="BG42" s="10" t="s">
        <v>9</v>
      </c>
      <c r="BH42" s="10" t="s">
        <v>9</v>
      </c>
      <c r="BI42" s="10" t="s">
        <v>9</v>
      </c>
      <c r="BJ42" s="10" t="s">
        <v>10</v>
      </c>
      <c r="BK42" s="10" t="s">
        <v>9</v>
      </c>
    </row>
    <row r="43" spans="1:63" s="10" customFormat="1" x14ac:dyDescent="0.25">
      <c r="A43" s="9">
        <v>42</v>
      </c>
      <c r="B43" s="10" t="s">
        <v>11</v>
      </c>
      <c r="C43" s="10" t="s">
        <v>57</v>
      </c>
      <c r="D43" s="10" t="s">
        <v>54</v>
      </c>
      <c r="E43" s="10" t="s">
        <v>11</v>
      </c>
      <c r="F43" s="10" t="s">
        <v>10</v>
      </c>
      <c r="G43" s="10">
        <v>7</v>
      </c>
      <c r="H43" s="10" t="s">
        <v>11</v>
      </c>
      <c r="I43" s="10" t="s">
        <v>10</v>
      </c>
      <c r="J43" s="10" t="s">
        <v>13</v>
      </c>
      <c r="K43" s="10" t="s">
        <v>11</v>
      </c>
      <c r="L43" s="10" t="s">
        <v>10</v>
      </c>
      <c r="M43" s="10" t="s">
        <v>10</v>
      </c>
      <c r="N43" s="10" t="s">
        <v>67</v>
      </c>
      <c r="O43" s="10">
        <v>7</v>
      </c>
      <c r="P43" s="10">
        <v>7</v>
      </c>
      <c r="Q43" s="10">
        <v>3</v>
      </c>
      <c r="R43" s="10">
        <v>8</v>
      </c>
      <c r="S43" s="10">
        <v>7</v>
      </c>
      <c r="T43" s="10">
        <v>6</v>
      </c>
      <c r="U43" s="10">
        <v>1</v>
      </c>
      <c r="V43" s="10">
        <v>2</v>
      </c>
      <c r="W43" s="10">
        <v>1</v>
      </c>
      <c r="X43" s="10" t="s">
        <v>9</v>
      </c>
      <c r="Y43" s="10" t="s">
        <v>9</v>
      </c>
      <c r="Z43" s="10" t="s">
        <v>10</v>
      </c>
      <c r="AA43" s="10" t="s">
        <v>10</v>
      </c>
      <c r="AB43" s="10" t="s">
        <v>9</v>
      </c>
      <c r="AC43" s="10" t="s">
        <v>9</v>
      </c>
      <c r="AD43" s="10" t="s">
        <v>10</v>
      </c>
      <c r="AE43" s="10" t="s">
        <v>10</v>
      </c>
      <c r="AF43" s="10" t="s">
        <v>10</v>
      </c>
      <c r="AG43" s="10" t="s">
        <v>10</v>
      </c>
      <c r="AH43" s="10" t="s">
        <v>12</v>
      </c>
      <c r="AI43" s="10" t="s">
        <v>12</v>
      </c>
      <c r="AJ43" s="10" t="s">
        <v>13</v>
      </c>
      <c r="AK43" s="10" t="s">
        <v>13</v>
      </c>
      <c r="AL43" s="10" t="s">
        <v>11</v>
      </c>
      <c r="AM43" s="10" t="s">
        <v>11</v>
      </c>
      <c r="AN43" s="10" t="s">
        <v>11</v>
      </c>
      <c r="AO43" s="10" t="s">
        <v>11</v>
      </c>
      <c r="AP43" s="10" t="s">
        <v>11</v>
      </c>
      <c r="AQ43" s="10" t="s">
        <v>11</v>
      </c>
      <c r="AR43" s="10">
        <v>4</v>
      </c>
      <c r="AS43" s="10" t="s">
        <v>11</v>
      </c>
      <c r="AT43" s="10" t="s">
        <v>12</v>
      </c>
      <c r="AU43" s="10" t="s">
        <v>9</v>
      </c>
      <c r="AV43" s="10" t="s">
        <v>10</v>
      </c>
      <c r="AW43" s="10" t="s">
        <v>10</v>
      </c>
      <c r="AX43" s="10" t="s">
        <v>9</v>
      </c>
      <c r="AY43" s="10" t="s">
        <v>9</v>
      </c>
      <c r="AZ43" s="10" t="s">
        <v>10</v>
      </c>
      <c r="BA43" s="10" t="s">
        <v>10</v>
      </c>
      <c r="BB43" s="10" t="s">
        <v>9</v>
      </c>
      <c r="BC43" s="10" t="s">
        <v>9</v>
      </c>
      <c r="BD43" s="10" t="s">
        <v>9</v>
      </c>
      <c r="BE43" s="10" t="s">
        <v>9</v>
      </c>
      <c r="BF43" s="10" t="s">
        <v>10</v>
      </c>
      <c r="BG43" s="10" t="s">
        <v>10</v>
      </c>
      <c r="BH43" s="10" t="s">
        <v>10</v>
      </c>
      <c r="BI43" s="10" t="s">
        <v>9</v>
      </c>
      <c r="BJ43" s="10" t="s">
        <v>10</v>
      </c>
      <c r="BK43" s="10" t="s">
        <v>9</v>
      </c>
    </row>
    <row r="44" spans="1:63" s="10" customFormat="1" x14ac:dyDescent="0.25">
      <c r="A44" s="9">
        <v>43</v>
      </c>
      <c r="B44" s="10" t="s">
        <v>9</v>
      </c>
      <c r="C44" s="10" t="s">
        <v>57</v>
      </c>
      <c r="D44" s="10" t="s">
        <v>48</v>
      </c>
      <c r="E44" s="10" t="s">
        <v>10</v>
      </c>
      <c r="F44" s="10" t="s">
        <v>10</v>
      </c>
      <c r="G44" s="10">
        <v>0</v>
      </c>
      <c r="H44" s="10" t="s">
        <v>11</v>
      </c>
      <c r="I44" s="10" t="s">
        <v>10</v>
      </c>
      <c r="J44" s="10" t="s">
        <v>12</v>
      </c>
      <c r="K44" s="10" t="s">
        <v>12</v>
      </c>
      <c r="L44" s="10" t="s">
        <v>10</v>
      </c>
      <c r="M44" s="10" t="s">
        <v>10</v>
      </c>
      <c r="N44" s="10" t="s">
        <v>83</v>
      </c>
      <c r="O44" s="10">
        <v>8</v>
      </c>
      <c r="P44" s="10">
        <v>8</v>
      </c>
      <c r="Q44" s="10">
        <v>3</v>
      </c>
      <c r="R44" s="10">
        <v>8</v>
      </c>
      <c r="S44" s="10">
        <v>7</v>
      </c>
      <c r="T44" s="10">
        <v>7</v>
      </c>
      <c r="U44" s="10">
        <v>1</v>
      </c>
      <c r="V44" s="10">
        <v>1</v>
      </c>
      <c r="W44" s="10">
        <v>1</v>
      </c>
      <c r="X44" s="10" t="s">
        <v>9</v>
      </c>
      <c r="Y44" s="10" t="s">
        <v>9</v>
      </c>
      <c r="Z44" s="10" t="s">
        <v>10</v>
      </c>
      <c r="AA44" s="10" t="s">
        <v>10</v>
      </c>
      <c r="AB44" s="10" t="s">
        <v>9</v>
      </c>
      <c r="AC44" s="10" t="s">
        <v>9</v>
      </c>
      <c r="AD44" s="10" t="s">
        <v>10</v>
      </c>
      <c r="AE44" s="10" t="s">
        <v>10</v>
      </c>
      <c r="AF44" s="10" t="s">
        <v>10</v>
      </c>
      <c r="AG44" s="10" t="s">
        <v>10</v>
      </c>
      <c r="AH44" s="10" t="s">
        <v>13</v>
      </c>
      <c r="AI44" s="10" t="s">
        <v>13</v>
      </c>
      <c r="AJ44" s="10" t="s">
        <v>13</v>
      </c>
      <c r="AK44" s="10" t="s">
        <v>13</v>
      </c>
      <c r="AL44" s="10" t="s">
        <v>9</v>
      </c>
      <c r="AM44" s="10" t="s">
        <v>9</v>
      </c>
      <c r="AN44" s="10" t="s">
        <v>10</v>
      </c>
      <c r="AO44" s="10" t="s">
        <v>10</v>
      </c>
      <c r="AP44" s="10" t="s">
        <v>9</v>
      </c>
      <c r="AQ44" s="10" t="s">
        <v>9</v>
      </c>
      <c r="AR44" s="10">
        <v>4</v>
      </c>
      <c r="AS44" s="10" t="s">
        <v>11</v>
      </c>
      <c r="AT44" s="10" t="s">
        <v>12</v>
      </c>
      <c r="AU44" s="10" t="s">
        <v>10</v>
      </c>
      <c r="AV44" s="10" t="s">
        <v>11</v>
      </c>
      <c r="AW44" s="10" t="s">
        <v>9</v>
      </c>
      <c r="AX44" s="10" t="s">
        <v>9</v>
      </c>
      <c r="AY44" s="10" t="s">
        <v>9</v>
      </c>
      <c r="AZ44" s="10" t="s">
        <v>10</v>
      </c>
      <c r="BA44" s="10" t="s">
        <v>11</v>
      </c>
      <c r="BB44" s="10" t="s">
        <v>11</v>
      </c>
      <c r="BC44" s="10" t="s">
        <v>9</v>
      </c>
      <c r="BD44" s="10" t="s">
        <v>10</v>
      </c>
      <c r="BE44" s="10" t="s">
        <v>10</v>
      </c>
      <c r="BF44" s="10" t="s">
        <v>9</v>
      </c>
      <c r="BG44" s="10" t="s">
        <v>9</v>
      </c>
      <c r="BH44" s="10" t="s">
        <v>10</v>
      </c>
      <c r="BI44" s="10" t="s">
        <v>10</v>
      </c>
      <c r="BJ44" s="10" t="s">
        <v>12</v>
      </c>
      <c r="BK44" s="10" t="s">
        <v>10</v>
      </c>
    </row>
    <row r="45" spans="1:63" s="10" customFormat="1" x14ac:dyDescent="0.25">
      <c r="A45" s="9">
        <v>44</v>
      </c>
      <c r="B45" s="10" t="s">
        <v>9</v>
      </c>
      <c r="C45" s="10" t="s">
        <v>47</v>
      </c>
      <c r="D45" s="10" t="s">
        <v>77</v>
      </c>
      <c r="E45" s="10" t="s">
        <v>10</v>
      </c>
      <c r="F45" s="10" t="s">
        <v>10</v>
      </c>
      <c r="G45" s="10">
        <v>7</v>
      </c>
      <c r="H45" s="10" t="s">
        <v>11</v>
      </c>
      <c r="I45" s="10" t="s">
        <v>10</v>
      </c>
      <c r="J45" s="10" t="s">
        <v>11</v>
      </c>
      <c r="K45" s="10" t="s">
        <v>10</v>
      </c>
      <c r="L45" s="10" t="s">
        <v>10</v>
      </c>
      <c r="M45" s="10" t="s">
        <v>10</v>
      </c>
      <c r="N45" s="10" t="s">
        <v>12</v>
      </c>
      <c r="O45" s="10">
        <v>3</v>
      </c>
      <c r="P45" s="10">
        <v>4</v>
      </c>
      <c r="Q45" s="10">
        <v>1</v>
      </c>
      <c r="R45" s="10">
        <v>8</v>
      </c>
      <c r="S45" s="10">
        <v>6</v>
      </c>
      <c r="T45" s="10">
        <v>5</v>
      </c>
      <c r="U45" s="10">
        <v>1</v>
      </c>
      <c r="V45" s="10">
        <v>1</v>
      </c>
      <c r="W45" s="10">
        <v>2</v>
      </c>
      <c r="X45" s="10" t="s">
        <v>9</v>
      </c>
      <c r="Y45" s="10" t="s">
        <v>9</v>
      </c>
      <c r="Z45" s="10" t="s">
        <v>10</v>
      </c>
      <c r="AA45" s="10" t="s">
        <v>12</v>
      </c>
      <c r="AB45" s="10" t="s">
        <v>10</v>
      </c>
      <c r="AC45" s="10" t="s">
        <v>12</v>
      </c>
      <c r="AD45" s="10" t="s">
        <v>9</v>
      </c>
      <c r="AE45" s="10" t="s">
        <v>9</v>
      </c>
      <c r="AF45" s="10" t="s">
        <v>9</v>
      </c>
      <c r="AG45" s="10" t="s">
        <v>9</v>
      </c>
      <c r="AH45" s="10" t="s">
        <v>12</v>
      </c>
      <c r="AI45" s="10" t="s">
        <v>13</v>
      </c>
      <c r="AJ45" s="10" t="s">
        <v>13</v>
      </c>
      <c r="AK45" s="10" t="s">
        <v>13</v>
      </c>
      <c r="AL45" s="10" t="s">
        <v>12</v>
      </c>
      <c r="AM45" s="10" t="s">
        <v>13</v>
      </c>
      <c r="AN45" s="10" t="s">
        <v>11</v>
      </c>
      <c r="AO45" s="10" t="s">
        <v>13</v>
      </c>
      <c r="AP45" s="10" t="s">
        <v>9</v>
      </c>
      <c r="AQ45" s="10" t="s">
        <v>9</v>
      </c>
      <c r="AR45" s="10">
        <v>3</v>
      </c>
      <c r="AS45" s="10" t="s">
        <v>11</v>
      </c>
      <c r="AT45" s="10" t="s">
        <v>11</v>
      </c>
      <c r="AU45" s="10" t="s">
        <v>10</v>
      </c>
      <c r="AV45" s="10" t="s">
        <v>9</v>
      </c>
      <c r="AW45" s="10" t="s">
        <v>9</v>
      </c>
      <c r="AX45" s="10" t="s">
        <v>9</v>
      </c>
      <c r="AY45" s="10" t="s">
        <v>9</v>
      </c>
      <c r="AZ45" s="10" t="s">
        <v>10</v>
      </c>
      <c r="BA45" s="10" t="s">
        <v>9</v>
      </c>
      <c r="BB45" s="10" t="s">
        <v>10</v>
      </c>
      <c r="BC45" s="10" t="s">
        <v>9</v>
      </c>
      <c r="BD45" s="10" t="s">
        <v>10</v>
      </c>
      <c r="BE45" s="10" t="s">
        <v>10</v>
      </c>
      <c r="BF45" s="10" t="s">
        <v>10</v>
      </c>
      <c r="BG45" s="10" t="s">
        <v>10</v>
      </c>
      <c r="BH45" s="10" t="s">
        <v>10</v>
      </c>
      <c r="BI45" s="10" t="s">
        <v>9</v>
      </c>
      <c r="BJ45" s="10" t="s">
        <v>12</v>
      </c>
      <c r="BK45" s="10" t="s">
        <v>10</v>
      </c>
    </row>
    <row r="46" spans="1:63" s="10" customFormat="1" x14ac:dyDescent="0.25">
      <c r="A46" s="9">
        <v>45</v>
      </c>
      <c r="B46" s="10" t="s">
        <v>11</v>
      </c>
      <c r="C46" s="10" t="s">
        <v>47</v>
      </c>
      <c r="D46" s="10" t="s">
        <v>62</v>
      </c>
      <c r="E46" s="10" t="s">
        <v>12</v>
      </c>
      <c r="F46" s="10" t="s">
        <v>11</v>
      </c>
      <c r="G46" s="10">
        <v>8</v>
      </c>
      <c r="H46" s="10" t="s">
        <v>11</v>
      </c>
      <c r="I46" s="10" t="s">
        <v>11</v>
      </c>
      <c r="J46" s="10" t="s">
        <v>12</v>
      </c>
      <c r="K46" s="10" t="s">
        <v>11</v>
      </c>
      <c r="L46" s="10" t="s">
        <v>9</v>
      </c>
      <c r="M46" s="10" t="s">
        <v>9</v>
      </c>
      <c r="N46" s="10" t="s">
        <v>50</v>
      </c>
      <c r="O46" s="10">
        <v>6</v>
      </c>
      <c r="P46" s="10">
        <v>6</v>
      </c>
      <c r="Q46" s="10">
        <v>2</v>
      </c>
      <c r="R46" s="10">
        <v>8</v>
      </c>
      <c r="S46" s="10">
        <v>7</v>
      </c>
      <c r="T46" s="10">
        <v>1</v>
      </c>
      <c r="U46" s="10">
        <v>1</v>
      </c>
      <c r="V46" s="10">
        <v>1</v>
      </c>
      <c r="W46" s="10">
        <v>1</v>
      </c>
      <c r="X46" s="10" t="s">
        <v>11</v>
      </c>
      <c r="Y46" s="10" t="s">
        <v>11</v>
      </c>
      <c r="Z46" s="10" t="s">
        <v>12</v>
      </c>
      <c r="AA46" s="10" t="s">
        <v>12</v>
      </c>
      <c r="AB46" s="10" t="s">
        <v>13</v>
      </c>
      <c r="AC46" s="10" t="s">
        <v>13</v>
      </c>
      <c r="AD46" s="10" t="s">
        <v>10</v>
      </c>
      <c r="AE46" s="10" t="s">
        <v>10</v>
      </c>
      <c r="AF46" s="10" t="s">
        <v>10</v>
      </c>
      <c r="AG46" s="10" t="s">
        <v>10</v>
      </c>
      <c r="AH46" s="10" t="s">
        <v>13</v>
      </c>
      <c r="AI46" s="10" t="s">
        <v>13</v>
      </c>
      <c r="AJ46" s="10" t="s">
        <v>13</v>
      </c>
      <c r="AK46" s="10" t="s">
        <v>13</v>
      </c>
      <c r="AL46" s="10" t="s">
        <v>12</v>
      </c>
      <c r="AM46" s="10" t="s">
        <v>12</v>
      </c>
      <c r="AN46" s="10" t="s">
        <v>11</v>
      </c>
      <c r="AO46" s="10" t="s">
        <v>10</v>
      </c>
      <c r="AP46" s="10" t="s">
        <v>10</v>
      </c>
      <c r="AQ46" s="10" t="s">
        <v>10</v>
      </c>
      <c r="AR46" s="10">
        <v>4</v>
      </c>
      <c r="AS46" s="10" t="s">
        <v>11</v>
      </c>
      <c r="AT46" s="10" t="s">
        <v>11</v>
      </c>
      <c r="AU46" s="10" t="s">
        <v>10</v>
      </c>
      <c r="AV46" s="10" t="s">
        <v>11</v>
      </c>
      <c r="AW46" s="10" t="s">
        <v>9</v>
      </c>
      <c r="AX46" s="10" t="s">
        <v>9</v>
      </c>
      <c r="AY46" s="10" t="s">
        <v>10</v>
      </c>
      <c r="AZ46" s="10" t="s">
        <v>9</v>
      </c>
      <c r="BA46" s="10" t="s">
        <v>10</v>
      </c>
      <c r="BB46" s="10" t="s">
        <v>11</v>
      </c>
      <c r="BC46" s="10" t="s">
        <v>9</v>
      </c>
      <c r="BD46" s="10" t="s">
        <v>9</v>
      </c>
      <c r="BE46" s="10" t="s">
        <v>9</v>
      </c>
      <c r="BF46" s="10" t="s">
        <v>13</v>
      </c>
      <c r="BG46" s="10" t="s">
        <v>10</v>
      </c>
      <c r="BH46" s="10" t="s">
        <v>9</v>
      </c>
      <c r="BI46" s="10" t="s">
        <v>9</v>
      </c>
      <c r="BJ46" s="10" t="s">
        <v>10</v>
      </c>
      <c r="BK46" s="10" t="s">
        <v>11</v>
      </c>
    </row>
    <row r="47" spans="1:63" s="10" customFormat="1" x14ac:dyDescent="0.25">
      <c r="A47" s="9"/>
    </row>
    <row r="48" spans="1:63" s="4" customFormat="1" x14ac:dyDescent="0.25">
      <c r="A48" s="3"/>
    </row>
    <row r="49" spans="1:63" ht="18.75" x14ac:dyDescent="0.3">
      <c r="A49" t="s">
        <v>72</v>
      </c>
      <c r="B49" s="1" t="s">
        <v>0</v>
      </c>
      <c r="C49" s="1" t="s">
        <v>7</v>
      </c>
      <c r="D49" s="1" t="s">
        <v>1</v>
      </c>
      <c r="E49" s="1">
        <v>1</v>
      </c>
      <c r="F49" s="1">
        <v>2</v>
      </c>
      <c r="G49" s="1">
        <v>3</v>
      </c>
      <c r="H49" s="1">
        <v>4</v>
      </c>
      <c r="I49" s="1">
        <v>5</v>
      </c>
      <c r="J49" s="2" t="s">
        <v>2</v>
      </c>
      <c r="K49" s="2" t="s">
        <v>3</v>
      </c>
      <c r="L49" s="2" t="s">
        <v>4</v>
      </c>
      <c r="M49" s="2" t="s">
        <v>5</v>
      </c>
      <c r="N49" s="1">
        <v>8</v>
      </c>
      <c r="O49" s="1" t="s">
        <v>16</v>
      </c>
      <c r="P49" s="1" t="s">
        <v>17</v>
      </c>
      <c r="Q49" s="1" t="s">
        <v>18</v>
      </c>
      <c r="R49" s="1" t="s">
        <v>19</v>
      </c>
      <c r="S49" s="1" t="s">
        <v>20</v>
      </c>
      <c r="T49" s="1" t="s">
        <v>21</v>
      </c>
      <c r="U49" s="1" t="s">
        <v>22</v>
      </c>
      <c r="V49" s="1" t="s">
        <v>23</v>
      </c>
      <c r="W49" s="1" t="s">
        <v>24</v>
      </c>
      <c r="X49" s="1" t="s">
        <v>27</v>
      </c>
      <c r="Y49" s="1" t="s">
        <v>28</v>
      </c>
      <c r="Z49" s="1" t="s">
        <v>29</v>
      </c>
      <c r="AA49" s="1" t="s">
        <v>30</v>
      </c>
      <c r="AB49" s="1" t="s">
        <v>31</v>
      </c>
      <c r="AC49" s="1" t="s">
        <v>32</v>
      </c>
      <c r="AD49" s="1" t="s">
        <v>33</v>
      </c>
      <c r="AE49" s="1" t="s">
        <v>34</v>
      </c>
      <c r="AF49" s="1" t="s">
        <v>35</v>
      </c>
      <c r="AG49" s="1" t="s">
        <v>36</v>
      </c>
      <c r="AH49" s="1" t="s">
        <v>37</v>
      </c>
      <c r="AI49" s="1" t="s">
        <v>38</v>
      </c>
      <c r="AJ49" s="1" t="s">
        <v>39</v>
      </c>
      <c r="AK49" s="1" t="s">
        <v>40</v>
      </c>
      <c r="AL49" s="1" t="s">
        <v>41</v>
      </c>
      <c r="AM49" s="1" t="s">
        <v>42</v>
      </c>
      <c r="AN49" s="1" t="s">
        <v>43</v>
      </c>
      <c r="AO49" s="1" t="s">
        <v>44</v>
      </c>
      <c r="AP49" s="1" t="s">
        <v>45</v>
      </c>
      <c r="AQ49" s="1" t="s">
        <v>46</v>
      </c>
      <c r="AR49" s="1">
        <v>20</v>
      </c>
      <c r="AS49" s="1">
        <v>21</v>
      </c>
      <c r="AT49" s="1">
        <v>22</v>
      </c>
      <c r="AU49" s="1">
        <v>23</v>
      </c>
      <c r="AV49" s="1">
        <v>24</v>
      </c>
      <c r="AW49" s="1">
        <v>25</v>
      </c>
      <c r="AX49" s="1">
        <v>26</v>
      </c>
      <c r="AY49" s="1">
        <v>27</v>
      </c>
      <c r="AZ49" s="1">
        <v>28</v>
      </c>
      <c r="BA49" s="1">
        <v>29</v>
      </c>
      <c r="BB49" s="1">
        <v>30</v>
      </c>
      <c r="BC49" s="1">
        <v>31</v>
      </c>
      <c r="BD49" s="1">
        <v>32</v>
      </c>
      <c r="BE49" s="1">
        <v>33</v>
      </c>
      <c r="BF49" s="1">
        <v>34</v>
      </c>
      <c r="BG49" s="1">
        <v>35</v>
      </c>
      <c r="BH49" s="1">
        <v>36</v>
      </c>
      <c r="BI49" s="1">
        <v>37</v>
      </c>
      <c r="BJ49" s="1">
        <v>38</v>
      </c>
      <c r="BK49" s="1">
        <v>39</v>
      </c>
    </row>
    <row r="50" spans="1:63" x14ac:dyDescent="0.25">
      <c r="A50" t="s">
        <v>9</v>
      </c>
      <c r="B50">
        <f>COUNTIF(B2:B46,"Α")</f>
        <v>25</v>
      </c>
      <c r="C50">
        <f>COUNTIF(C2:C46,"D")</f>
        <v>0</v>
      </c>
      <c r="D50">
        <f>COUNTIF(D2:D46,"Έως 12")</f>
        <v>1</v>
      </c>
      <c r="E50">
        <v>16</v>
      </c>
      <c r="F50">
        <f>COUNTIF(F2:F46,"Α")</f>
        <v>12</v>
      </c>
      <c r="G50">
        <f>COUNTIF(G2:G46,10)</f>
        <v>6</v>
      </c>
      <c r="H50">
        <f>COUNTIF(H2:H46,"Α")</f>
        <v>7</v>
      </c>
      <c r="I50">
        <f t="shared" ref="I50:M50" si="0">COUNTIF(I2:I46,"Α")</f>
        <v>10</v>
      </c>
      <c r="J50">
        <f t="shared" si="0"/>
        <v>2</v>
      </c>
      <c r="K50">
        <f t="shared" si="0"/>
        <v>9</v>
      </c>
      <c r="L50">
        <f t="shared" si="0"/>
        <v>22</v>
      </c>
      <c r="M50">
        <f t="shared" si="0"/>
        <v>16</v>
      </c>
      <c r="N50">
        <v>22</v>
      </c>
      <c r="X50">
        <f>COUNTIF(X2:X46,"Α")</f>
        <v>17</v>
      </c>
      <c r="Y50">
        <f t="shared" ref="Y50:AQ50" si="1">COUNTIF(Y2:Y46,"Α")</f>
        <v>11</v>
      </c>
      <c r="Z50">
        <f t="shared" si="1"/>
        <v>5</v>
      </c>
      <c r="AA50">
        <f t="shared" si="1"/>
        <v>3</v>
      </c>
      <c r="AB50">
        <f t="shared" si="1"/>
        <v>8</v>
      </c>
      <c r="AC50">
        <f t="shared" si="1"/>
        <v>6</v>
      </c>
      <c r="AD50">
        <f t="shared" si="1"/>
        <v>21</v>
      </c>
      <c r="AE50">
        <f t="shared" si="1"/>
        <v>17</v>
      </c>
      <c r="AF50">
        <f t="shared" si="1"/>
        <v>22</v>
      </c>
      <c r="AG50">
        <f t="shared" si="1"/>
        <v>15</v>
      </c>
      <c r="AH50">
        <f t="shared" si="1"/>
        <v>4</v>
      </c>
      <c r="AI50">
        <f t="shared" si="1"/>
        <v>5</v>
      </c>
      <c r="AJ50">
        <f t="shared" si="1"/>
        <v>1</v>
      </c>
      <c r="AK50">
        <f t="shared" si="1"/>
        <v>1</v>
      </c>
      <c r="AL50">
        <f t="shared" si="1"/>
        <v>14</v>
      </c>
      <c r="AM50">
        <f t="shared" si="1"/>
        <v>15</v>
      </c>
      <c r="AN50">
        <f t="shared" si="1"/>
        <v>11</v>
      </c>
      <c r="AO50">
        <f t="shared" si="1"/>
        <v>9</v>
      </c>
      <c r="AP50">
        <f t="shared" si="1"/>
        <v>23</v>
      </c>
      <c r="AQ50">
        <f t="shared" si="1"/>
        <v>16</v>
      </c>
      <c r="AR50">
        <f>COUNTIF(AR2:AR46,"1")</f>
        <v>11</v>
      </c>
      <c r="AS50">
        <f>COUNTIF(AS2:AS46,"Α")</f>
        <v>2</v>
      </c>
      <c r="AT50">
        <f t="shared" ref="AT50:BK50" si="2">COUNTIF(AT2:AT46,"Α")</f>
        <v>6</v>
      </c>
      <c r="AU50">
        <f t="shared" si="2"/>
        <v>8</v>
      </c>
      <c r="AV50">
        <f t="shared" si="2"/>
        <v>17</v>
      </c>
      <c r="AW50">
        <f t="shared" si="2"/>
        <v>22</v>
      </c>
      <c r="AX50">
        <f t="shared" si="2"/>
        <v>18</v>
      </c>
      <c r="AY50">
        <f t="shared" si="2"/>
        <v>35</v>
      </c>
      <c r="AZ50">
        <f t="shared" si="2"/>
        <v>16</v>
      </c>
      <c r="BA50">
        <f t="shared" si="2"/>
        <v>15</v>
      </c>
      <c r="BB50">
        <f t="shared" si="2"/>
        <v>19</v>
      </c>
      <c r="BC50">
        <f t="shared" si="2"/>
        <v>30</v>
      </c>
      <c r="BD50">
        <f t="shared" si="2"/>
        <v>15</v>
      </c>
      <c r="BE50">
        <f t="shared" si="2"/>
        <v>34</v>
      </c>
      <c r="BF50">
        <f t="shared" si="2"/>
        <v>13</v>
      </c>
      <c r="BG50">
        <f t="shared" si="2"/>
        <v>20</v>
      </c>
      <c r="BH50">
        <f t="shared" si="2"/>
        <v>31</v>
      </c>
      <c r="BI50">
        <f t="shared" si="2"/>
        <v>34</v>
      </c>
      <c r="BJ50">
        <f t="shared" si="2"/>
        <v>15</v>
      </c>
      <c r="BK50">
        <f t="shared" si="2"/>
        <v>30</v>
      </c>
    </row>
    <row r="51" spans="1:63" x14ac:dyDescent="0.25">
      <c r="A51" t="s">
        <v>10</v>
      </c>
      <c r="C51">
        <f>COUNTIF(C2:C46,"Μ")</f>
        <v>7</v>
      </c>
      <c r="D51">
        <f>COUNTIF(D2:D46,"13-15")</f>
        <v>5</v>
      </c>
      <c r="E51">
        <v>21</v>
      </c>
      <c r="F51">
        <f>COUNTIF(F2:F46,"Β")</f>
        <v>18</v>
      </c>
      <c r="G51">
        <f>COUNTIF(G2:G46,9)</f>
        <v>5</v>
      </c>
      <c r="H51">
        <f>COUNTIF(H2:H46,"Β")</f>
        <v>23</v>
      </c>
      <c r="I51">
        <f t="shared" ref="I51:M51" si="3">COUNTIF(I2:I46,"Β")</f>
        <v>25</v>
      </c>
      <c r="J51">
        <f t="shared" si="3"/>
        <v>1</v>
      </c>
      <c r="K51">
        <f t="shared" si="3"/>
        <v>13</v>
      </c>
      <c r="L51">
        <f t="shared" si="3"/>
        <v>16</v>
      </c>
      <c r="M51">
        <f t="shared" si="3"/>
        <v>19</v>
      </c>
      <c r="N51">
        <v>5</v>
      </c>
      <c r="X51">
        <f>COUNTIF(X2:X46,"Β")</f>
        <v>7</v>
      </c>
      <c r="Y51">
        <f t="shared" ref="Y51:AQ51" si="4">COUNTIF(Y2:Y46,"Β")</f>
        <v>9</v>
      </c>
      <c r="Z51">
        <f t="shared" si="4"/>
        <v>5</v>
      </c>
      <c r="AA51">
        <f t="shared" si="4"/>
        <v>4</v>
      </c>
      <c r="AB51">
        <f t="shared" si="4"/>
        <v>8</v>
      </c>
      <c r="AC51">
        <f t="shared" si="4"/>
        <v>7</v>
      </c>
      <c r="AD51">
        <f t="shared" si="4"/>
        <v>16</v>
      </c>
      <c r="AE51">
        <f t="shared" si="4"/>
        <v>12</v>
      </c>
      <c r="AF51">
        <f t="shared" si="4"/>
        <v>15</v>
      </c>
      <c r="AG51">
        <f t="shared" si="4"/>
        <v>13</v>
      </c>
      <c r="AH51">
        <f t="shared" si="4"/>
        <v>10</v>
      </c>
      <c r="AI51">
        <f t="shared" si="4"/>
        <v>10</v>
      </c>
      <c r="AJ51">
        <f t="shared" si="4"/>
        <v>5</v>
      </c>
      <c r="AK51">
        <f t="shared" si="4"/>
        <v>4</v>
      </c>
      <c r="AL51">
        <f t="shared" si="4"/>
        <v>8</v>
      </c>
      <c r="AM51">
        <f t="shared" si="4"/>
        <v>6</v>
      </c>
      <c r="AN51">
        <f t="shared" si="4"/>
        <v>7</v>
      </c>
      <c r="AO51">
        <f t="shared" si="4"/>
        <v>5</v>
      </c>
      <c r="AP51">
        <f t="shared" si="4"/>
        <v>11</v>
      </c>
      <c r="AQ51">
        <f t="shared" si="4"/>
        <v>12</v>
      </c>
      <c r="AR51">
        <f>COUNTIF(AR2:AR46,"2")</f>
        <v>7</v>
      </c>
      <c r="AS51">
        <f>COUNTIF(AS2:AS46,"Β")</f>
        <v>1</v>
      </c>
      <c r="AT51">
        <f t="shared" ref="AT51:BK51" si="5">COUNTIF(AT2:AT46,"Β")</f>
        <v>13</v>
      </c>
      <c r="AU51">
        <f t="shared" si="5"/>
        <v>24</v>
      </c>
      <c r="AV51">
        <f t="shared" si="5"/>
        <v>13</v>
      </c>
      <c r="AW51">
        <f t="shared" si="5"/>
        <v>12</v>
      </c>
      <c r="AX51">
        <f t="shared" si="5"/>
        <v>5</v>
      </c>
      <c r="AY51">
        <f t="shared" si="5"/>
        <v>6</v>
      </c>
      <c r="AZ51">
        <f t="shared" si="5"/>
        <v>12</v>
      </c>
      <c r="BA51">
        <f t="shared" si="5"/>
        <v>15</v>
      </c>
      <c r="BB51">
        <f t="shared" si="5"/>
        <v>8</v>
      </c>
      <c r="BC51">
        <f t="shared" si="5"/>
        <v>4</v>
      </c>
      <c r="BD51">
        <f t="shared" si="5"/>
        <v>11</v>
      </c>
      <c r="BE51">
        <f t="shared" si="5"/>
        <v>6</v>
      </c>
      <c r="BF51">
        <f t="shared" si="5"/>
        <v>11</v>
      </c>
      <c r="BG51">
        <f t="shared" si="5"/>
        <v>14</v>
      </c>
      <c r="BH51">
        <f t="shared" si="5"/>
        <v>11</v>
      </c>
      <c r="BI51">
        <f t="shared" si="5"/>
        <v>5</v>
      </c>
      <c r="BJ51">
        <f t="shared" si="5"/>
        <v>12</v>
      </c>
      <c r="BK51">
        <f t="shared" si="5"/>
        <v>8</v>
      </c>
    </row>
    <row r="52" spans="1:63" x14ac:dyDescent="0.25">
      <c r="A52" t="s">
        <v>11</v>
      </c>
      <c r="B52">
        <f>COUNTIF(B2:B46,"Γ")</f>
        <v>17</v>
      </c>
      <c r="C52">
        <f>COUNTIF(C2:C46,"Π")</f>
        <v>14</v>
      </c>
      <c r="D52">
        <f>COUNTIF(D2:D46,"16-18")</f>
        <v>5</v>
      </c>
      <c r="E52">
        <v>4</v>
      </c>
      <c r="F52">
        <f>COUNTIF(F2:F46,"Γ")</f>
        <v>10</v>
      </c>
      <c r="G52">
        <f>COUNTIF(G2:G46,8)</f>
        <v>12</v>
      </c>
      <c r="H52">
        <f>COUNTIF(H2:H46,"Γ")</f>
        <v>13</v>
      </c>
      <c r="I52">
        <f t="shared" ref="I52:M52" si="6">COUNTIF(I2:I46,"Γ")</f>
        <v>10</v>
      </c>
      <c r="J52">
        <f t="shared" si="6"/>
        <v>7</v>
      </c>
      <c r="K52">
        <f t="shared" si="6"/>
        <v>16</v>
      </c>
      <c r="L52">
        <f t="shared" si="6"/>
        <v>7</v>
      </c>
      <c r="M52">
        <f t="shared" si="6"/>
        <v>8</v>
      </c>
      <c r="N52">
        <v>16</v>
      </c>
      <c r="X52">
        <f>COUNTIF(X2:X46,"Γ")</f>
        <v>12</v>
      </c>
      <c r="Y52">
        <f t="shared" ref="Y52:AQ52" si="7">COUNTIF(Y2:Y46,"Γ")</f>
        <v>8</v>
      </c>
      <c r="Z52">
        <f t="shared" si="7"/>
        <v>11</v>
      </c>
      <c r="AA52">
        <f t="shared" si="7"/>
        <v>6</v>
      </c>
      <c r="AB52">
        <f t="shared" si="7"/>
        <v>5</v>
      </c>
      <c r="AC52">
        <f t="shared" si="7"/>
        <v>3</v>
      </c>
      <c r="AD52">
        <f t="shared" si="7"/>
        <v>3</v>
      </c>
      <c r="AE52">
        <f t="shared" si="7"/>
        <v>9</v>
      </c>
      <c r="AF52">
        <f t="shared" si="7"/>
        <v>4</v>
      </c>
      <c r="AG52">
        <f t="shared" si="7"/>
        <v>6</v>
      </c>
      <c r="AH52">
        <f t="shared" si="7"/>
        <v>15</v>
      </c>
      <c r="AI52">
        <f t="shared" si="7"/>
        <v>10</v>
      </c>
      <c r="AJ52">
        <f t="shared" si="7"/>
        <v>4</v>
      </c>
      <c r="AK52">
        <f t="shared" si="7"/>
        <v>4</v>
      </c>
      <c r="AL52">
        <f t="shared" si="7"/>
        <v>10</v>
      </c>
      <c r="AM52">
        <f t="shared" si="7"/>
        <v>7</v>
      </c>
      <c r="AN52">
        <f t="shared" si="7"/>
        <v>11</v>
      </c>
      <c r="AO52">
        <f t="shared" si="7"/>
        <v>8</v>
      </c>
      <c r="AP52">
        <f t="shared" si="7"/>
        <v>9</v>
      </c>
      <c r="AQ52">
        <f t="shared" si="7"/>
        <v>11</v>
      </c>
      <c r="AR52">
        <f>COUNTIF(AR2:AR46,"3")</f>
        <v>12</v>
      </c>
      <c r="AS52">
        <f>COUNTIF(AS2:AS46,"Γ")</f>
        <v>27</v>
      </c>
      <c r="AT52">
        <f t="shared" ref="AT52:BK52" si="8">COUNTIF(AT2:AT46,"Γ")</f>
        <v>13</v>
      </c>
      <c r="AU52">
        <f t="shared" si="8"/>
        <v>10</v>
      </c>
      <c r="AV52">
        <f t="shared" si="8"/>
        <v>9</v>
      </c>
      <c r="AW52">
        <f t="shared" si="8"/>
        <v>6</v>
      </c>
      <c r="AX52">
        <f t="shared" si="8"/>
        <v>11</v>
      </c>
      <c r="AY52">
        <f t="shared" si="8"/>
        <v>2</v>
      </c>
      <c r="AZ52">
        <f t="shared" si="8"/>
        <v>9</v>
      </c>
      <c r="BA52">
        <f t="shared" si="8"/>
        <v>8</v>
      </c>
      <c r="BB52">
        <f t="shared" si="8"/>
        <v>9</v>
      </c>
      <c r="BC52">
        <f t="shared" si="8"/>
        <v>4</v>
      </c>
      <c r="BD52">
        <f t="shared" si="8"/>
        <v>10</v>
      </c>
      <c r="BE52">
        <f t="shared" si="8"/>
        <v>1</v>
      </c>
      <c r="BF52">
        <f t="shared" si="8"/>
        <v>8</v>
      </c>
      <c r="BG52">
        <f t="shared" si="8"/>
        <v>5</v>
      </c>
      <c r="BH52">
        <f t="shared" si="8"/>
        <v>1</v>
      </c>
      <c r="BI52">
        <f t="shared" si="8"/>
        <v>2</v>
      </c>
      <c r="BJ52">
        <f t="shared" si="8"/>
        <v>4</v>
      </c>
      <c r="BK52">
        <f t="shared" si="8"/>
        <v>4</v>
      </c>
    </row>
    <row r="53" spans="1:63" x14ac:dyDescent="0.25">
      <c r="A53" t="s">
        <v>12</v>
      </c>
      <c r="B53">
        <f>COUNTIF(B2:B46,"0")</f>
        <v>3</v>
      </c>
      <c r="C53">
        <f>COUNTIF(C2:C46,"Λ")</f>
        <v>12</v>
      </c>
      <c r="D53">
        <f>COUNTIF(D2:D46,"19-29")</f>
        <v>9</v>
      </c>
      <c r="E53">
        <v>13</v>
      </c>
      <c r="F53">
        <f>COUNTIF(F2:F46,"Δ")</f>
        <v>4</v>
      </c>
      <c r="G53">
        <f>COUNTIF(G2:G46,7)</f>
        <v>8</v>
      </c>
      <c r="H53">
        <f>COUNTIF(H2:H46,"Δ")</f>
        <v>2</v>
      </c>
      <c r="I53">
        <f t="shared" ref="I53:M53" si="9">COUNTIF(I2:I46,"Δ")</f>
        <v>0</v>
      </c>
      <c r="J53">
        <f t="shared" si="9"/>
        <v>10</v>
      </c>
      <c r="K53">
        <f t="shared" si="9"/>
        <v>4</v>
      </c>
      <c r="L53">
        <f t="shared" si="9"/>
        <v>0</v>
      </c>
      <c r="M53">
        <f t="shared" si="9"/>
        <v>1</v>
      </c>
      <c r="N53">
        <v>28</v>
      </c>
      <c r="X53">
        <f>COUNTIF(X2:X46,"Δ")</f>
        <v>6</v>
      </c>
      <c r="Y53">
        <f t="shared" ref="Y53:AQ53" si="10">COUNTIF(Y2:Y46,"Δ")</f>
        <v>9</v>
      </c>
      <c r="Z53">
        <f t="shared" si="10"/>
        <v>13</v>
      </c>
      <c r="AA53">
        <f t="shared" si="10"/>
        <v>16</v>
      </c>
      <c r="AB53">
        <f t="shared" si="10"/>
        <v>14</v>
      </c>
      <c r="AC53">
        <f t="shared" si="10"/>
        <v>12</v>
      </c>
      <c r="AD53">
        <f t="shared" si="10"/>
        <v>4</v>
      </c>
      <c r="AE53">
        <f t="shared" si="10"/>
        <v>4</v>
      </c>
      <c r="AF53">
        <f t="shared" si="10"/>
        <v>4</v>
      </c>
      <c r="AG53">
        <f t="shared" si="10"/>
        <v>7</v>
      </c>
      <c r="AH53">
        <f t="shared" si="10"/>
        <v>10</v>
      </c>
      <c r="AI53">
        <f t="shared" si="10"/>
        <v>10</v>
      </c>
      <c r="AJ53">
        <f t="shared" si="10"/>
        <v>15</v>
      </c>
      <c r="AK53">
        <f t="shared" si="10"/>
        <v>15</v>
      </c>
      <c r="AL53">
        <f t="shared" si="10"/>
        <v>8</v>
      </c>
      <c r="AM53">
        <f t="shared" si="10"/>
        <v>7</v>
      </c>
      <c r="AN53">
        <f t="shared" si="10"/>
        <v>7</v>
      </c>
      <c r="AO53">
        <f t="shared" si="10"/>
        <v>12</v>
      </c>
      <c r="AP53">
        <f t="shared" si="10"/>
        <v>1</v>
      </c>
      <c r="AQ53">
        <f t="shared" si="10"/>
        <v>4</v>
      </c>
      <c r="AR53">
        <f>COUNTIF(AR2:AR46,"4")</f>
        <v>8</v>
      </c>
      <c r="AS53">
        <f>COUNTIF(AS2:AS46,"Δ")</f>
        <v>5</v>
      </c>
      <c r="AT53">
        <f t="shared" ref="AT53:BK53" si="11">COUNTIF(AT2:AT46,"Δ")</f>
        <v>10</v>
      </c>
      <c r="AU53">
        <f t="shared" si="11"/>
        <v>0</v>
      </c>
      <c r="AV53">
        <f t="shared" si="11"/>
        <v>4</v>
      </c>
      <c r="AW53">
        <f t="shared" si="11"/>
        <v>2</v>
      </c>
      <c r="AX53">
        <f t="shared" si="11"/>
        <v>7</v>
      </c>
      <c r="AY53">
        <f t="shared" si="11"/>
        <v>0</v>
      </c>
      <c r="AZ53">
        <f t="shared" si="11"/>
        <v>3</v>
      </c>
      <c r="BA53">
        <f t="shared" si="11"/>
        <v>3</v>
      </c>
      <c r="BB53">
        <f t="shared" si="11"/>
        <v>5</v>
      </c>
      <c r="BC53">
        <f t="shared" si="11"/>
        <v>2</v>
      </c>
      <c r="BD53">
        <f t="shared" si="11"/>
        <v>5</v>
      </c>
      <c r="BE53">
        <f t="shared" si="11"/>
        <v>1</v>
      </c>
      <c r="BF53">
        <f t="shared" si="11"/>
        <v>6</v>
      </c>
      <c r="BG53">
        <f t="shared" si="11"/>
        <v>4</v>
      </c>
      <c r="BH53">
        <f t="shared" si="11"/>
        <v>0</v>
      </c>
      <c r="BI53">
        <f t="shared" si="11"/>
        <v>0</v>
      </c>
      <c r="BJ53">
        <f t="shared" si="11"/>
        <v>8</v>
      </c>
      <c r="BK53">
        <f t="shared" si="11"/>
        <v>1</v>
      </c>
    </row>
    <row r="54" spans="1:63" x14ac:dyDescent="0.25">
      <c r="A54" t="s">
        <v>13</v>
      </c>
      <c r="C54">
        <f>COUNTIF(C2:C46,"Γ")</f>
        <v>6</v>
      </c>
      <c r="D54">
        <f>COUNTIF(D2:D46,"30-39")</f>
        <v>5</v>
      </c>
      <c r="E54">
        <v>6</v>
      </c>
      <c r="F54">
        <f>COUNTIF(F2:F46,"Ε")</f>
        <v>1</v>
      </c>
      <c r="G54">
        <f>COUNTIF(G2:G46,6)</f>
        <v>5</v>
      </c>
      <c r="H54">
        <f>COUNTIF(H2:H46,"Ε")</f>
        <v>0</v>
      </c>
      <c r="I54">
        <f t="shared" ref="I54:M54" si="12">COUNTIF(I2:I46,"Ε")</f>
        <v>0</v>
      </c>
      <c r="J54">
        <f t="shared" si="12"/>
        <v>25</v>
      </c>
      <c r="K54">
        <f t="shared" si="12"/>
        <v>3</v>
      </c>
      <c r="L54">
        <f t="shared" si="12"/>
        <v>0</v>
      </c>
      <c r="M54">
        <f t="shared" si="12"/>
        <v>1</v>
      </c>
      <c r="N54">
        <v>28</v>
      </c>
      <c r="X54">
        <f>COUNTIF(X2:X46,"Ε")</f>
        <v>3</v>
      </c>
      <c r="Y54">
        <f t="shared" ref="Y54:AQ54" si="13">COUNTIF(Y2:Y46,"Ε")</f>
        <v>8</v>
      </c>
      <c r="Z54">
        <f t="shared" si="13"/>
        <v>9</v>
      </c>
      <c r="AA54">
        <f t="shared" si="13"/>
        <v>15</v>
      </c>
      <c r="AB54">
        <f t="shared" si="13"/>
        <v>10</v>
      </c>
      <c r="AC54">
        <f t="shared" si="13"/>
        <v>17</v>
      </c>
      <c r="AD54">
        <f t="shared" si="13"/>
        <v>0</v>
      </c>
      <c r="AE54">
        <f t="shared" si="13"/>
        <v>3</v>
      </c>
      <c r="AF54">
        <f t="shared" si="13"/>
        <v>0</v>
      </c>
      <c r="AG54">
        <f t="shared" si="13"/>
        <v>4</v>
      </c>
      <c r="AH54">
        <f t="shared" si="13"/>
        <v>6</v>
      </c>
      <c r="AI54">
        <f t="shared" si="13"/>
        <v>9</v>
      </c>
      <c r="AJ54">
        <f t="shared" si="13"/>
        <v>18</v>
      </c>
      <c r="AK54">
        <f t="shared" si="13"/>
        <v>20</v>
      </c>
      <c r="AL54">
        <f t="shared" si="13"/>
        <v>4</v>
      </c>
      <c r="AM54">
        <f t="shared" si="13"/>
        <v>9</v>
      </c>
      <c r="AN54">
        <f t="shared" si="13"/>
        <v>7</v>
      </c>
      <c r="AO54">
        <f t="shared" si="13"/>
        <v>9</v>
      </c>
      <c r="AP54">
        <f t="shared" si="13"/>
        <v>0</v>
      </c>
      <c r="AQ54">
        <f t="shared" si="13"/>
        <v>1</v>
      </c>
      <c r="AR54">
        <f>COUNTIF(AR2:AR46,"5")</f>
        <v>4</v>
      </c>
      <c r="AS54">
        <f>COUNTIF(AS2:AS46,"Ε")</f>
        <v>0</v>
      </c>
      <c r="AT54">
        <f t="shared" ref="AT54:BK54" si="14">COUNTIF(AT2:AT46,"Ε")</f>
        <v>1</v>
      </c>
      <c r="AU54">
        <f t="shared" si="14"/>
        <v>1</v>
      </c>
      <c r="AV54">
        <f t="shared" si="14"/>
        <v>0</v>
      </c>
      <c r="AW54">
        <f t="shared" si="14"/>
        <v>0</v>
      </c>
      <c r="AX54">
        <f t="shared" si="14"/>
        <v>1</v>
      </c>
      <c r="AY54">
        <f t="shared" si="14"/>
        <v>0</v>
      </c>
      <c r="AZ54">
        <f t="shared" si="14"/>
        <v>1</v>
      </c>
      <c r="BA54">
        <f t="shared" si="14"/>
        <v>0</v>
      </c>
      <c r="BB54">
        <f t="shared" si="14"/>
        <v>2</v>
      </c>
      <c r="BC54">
        <f t="shared" si="14"/>
        <v>1</v>
      </c>
      <c r="BD54">
        <f t="shared" si="14"/>
        <v>2</v>
      </c>
      <c r="BE54">
        <f t="shared" si="14"/>
        <v>0</v>
      </c>
      <c r="BF54">
        <f t="shared" si="14"/>
        <v>4</v>
      </c>
      <c r="BG54">
        <f t="shared" si="14"/>
        <v>0</v>
      </c>
      <c r="BH54">
        <f t="shared" si="14"/>
        <v>0</v>
      </c>
      <c r="BI54">
        <f t="shared" si="14"/>
        <v>0</v>
      </c>
      <c r="BJ54">
        <f t="shared" si="14"/>
        <v>4</v>
      </c>
      <c r="BK54">
        <f t="shared" si="14"/>
        <v>0</v>
      </c>
    </row>
    <row r="55" spans="1:63" x14ac:dyDescent="0.25">
      <c r="A55" t="s">
        <v>14</v>
      </c>
      <c r="C55">
        <f>COUNTIF(C2:C46,"Δ")</f>
        <v>4</v>
      </c>
      <c r="D55">
        <f>COUNTIF(D2:D46,"40-49")</f>
        <v>9</v>
      </c>
      <c r="E55">
        <v>0</v>
      </c>
      <c r="G55">
        <f>COUNTIF(G2:G46,5)</f>
        <v>3</v>
      </c>
      <c r="N55">
        <v>6</v>
      </c>
      <c r="AR55">
        <f>COUNTIF(AR2:AR46,6)</f>
        <v>3</v>
      </c>
    </row>
    <row r="56" spans="1:63" x14ac:dyDescent="0.25">
      <c r="A56" t="s">
        <v>15</v>
      </c>
      <c r="C56">
        <f>COUNTIF(C2:C46,"0")</f>
        <v>2</v>
      </c>
      <c r="D56">
        <f>COUNTIF(D2:D46,"50-59")</f>
        <v>7</v>
      </c>
      <c r="E56">
        <v>5</v>
      </c>
      <c r="G56">
        <f>COUNTIF(G2:G46,4)</f>
        <v>0</v>
      </c>
      <c r="N56">
        <v>1</v>
      </c>
      <c r="AR56">
        <f>COUNTIF(AR2:AR46,7)</f>
        <v>0</v>
      </c>
    </row>
    <row r="57" spans="1:63" x14ac:dyDescent="0.25">
      <c r="A57" t="s">
        <v>73</v>
      </c>
      <c r="D57">
        <f>COUNTIF(D2:D46,"60-69")</f>
        <v>3</v>
      </c>
      <c r="G57">
        <f>COUNTIF(G2:G46,3)</f>
        <v>2</v>
      </c>
      <c r="N57">
        <v>2</v>
      </c>
    </row>
    <row r="58" spans="1:63" x14ac:dyDescent="0.25">
      <c r="A58" t="s">
        <v>74</v>
      </c>
      <c r="D58">
        <f>COUNTIF(D2:D46,"70-79")</f>
        <v>0</v>
      </c>
      <c r="G58">
        <f>COUNTIF(G2:G46,2)</f>
        <v>0</v>
      </c>
      <c r="N58">
        <v>6</v>
      </c>
    </row>
    <row r="59" spans="1:63" x14ac:dyDescent="0.25">
      <c r="D59">
        <f>COUNTIF(D2:D46,0)</f>
        <v>1</v>
      </c>
      <c r="G59">
        <f>COUNTIF(G2:G46,1)</f>
        <v>2</v>
      </c>
    </row>
    <row r="60" spans="1:63" x14ac:dyDescent="0.25">
      <c r="G60">
        <f>COUNTIF(G2:G46,"0")</f>
        <v>2</v>
      </c>
    </row>
    <row r="61" spans="1:63" x14ac:dyDescent="0.25">
      <c r="A61" t="s">
        <v>75</v>
      </c>
      <c r="B61">
        <f>SUM(B50:B58)</f>
        <v>45</v>
      </c>
      <c r="C61">
        <f t="shared" ref="C61:BK61" si="15">SUM(C50:C58)</f>
        <v>45</v>
      </c>
      <c r="D61">
        <f>SUM(D50:D59)</f>
        <v>45</v>
      </c>
      <c r="E61">
        <f t="shared" si="15"/>
        <v>65</v>
      </c>
      <c r="F61">
        <f t="shared" si="15"/>
        <v>45</v>
      </c>
      <c r="G61">
        <f>SUM(G50:G60)</f>
        <v>45</v>
      </c>
      <c r="H61">
        <f t="shared" si="15"/>
        <v>45</v>
      </c>
      <c r="I61">
        <f t="shared" si="15"/>
        <v>45</v>
      </c>
      <c r="J61">
        <f t="shared" si="15"/>
        <v>45</v>
      </c>
      <c r="K61">
        <f t="shared" si="15"/>
        <v>45</v>
      </c>
      <c r="L61">
        <f t="shared" si="15"/>
        <v>45</v>
      </c>
      <c r="M61">
        <f t="shared" si="15"/>
        <v>45</v>
      </c>
      <c r="N61">
        <f t="shared" si="15"/>
        <v>114</v>
      </c>
      <c r="O61">
        <f>SUM(O2:O46)/45</f>
        <v>4.5777777777777775</v>
      </c>
      <c r="P61">
        <f t="shared" ref="P61:W61" si="16">SUM(P2:P46)/45</f>
        <v>4.9555555555555557</v>
      </c>
      <c r="Q61">
        <f t="shared" si="16"/>
        <v>4.3555555555555552</v>
      </c>
      <c r="R61">
        <f t="shared" si="16"/>
        <v>8</v>
      </c>
      <c r="S61">
        <f t="shared" si="16"/>
        <v>5.8666666666666663</v>
      </c>
      <c r="T61">
        <f t="shared" si="16"/>
        <v>4.9333333333333336</v>
      </c>
      <c r="U61">
        <f t="shared" si="16"/>
        <v>2.9333333333333331</v>
      </c>
      <c r="V61">
        <f t="shared" si="16"/>
        <v>3.2888888888888888</v>
      </c>
      <c r="W61">
        <f t="shared" si="16"/>
        <v>2.4888888888888889</v>
      </c>
      <c r="X61">
        <f t="shared" si="15"/>
        <v>45</v>
      </c>
      <c r="Y61">
        <f t="shared" si="15"/>
        <v>45</v>
      </c>
      <c r="Z61">
        <f t="shared" si="15"/>
        <v>43</v>
      </c>
      <c r="AA61">
        <f t="shared" si="15"/>
        <v>44</v>
      </c>
      <c r="AB61">
        <f t="shared" si="15"/>
        <v>45</v>
      </c>
      <c r="AC61">
        <f t="shared" si="15"/>
        <v>45</v>
      </c>
      <c r="AD61">
        <f t="shared" si="15"/>
        <v>44</v>
      </c>
      <c r="AE61">
        <f t="shared" si="15"/>
        <v>45</v>
      </c>
      <c r="AF61">
        <f t="shared" si="15"/>
        <v>45</v>
      </c>
      <c r="AG61">
        <f t="shared" si="15"/>
        <v>45</v>
      </c>
      <c r="AH61">
        <f t="shared" si="15"/>
        <v>45</v>
      </c>
      <c r="AI61">
        <f t="shared" si="15"/>
        <v>44</v>
      </c>
      <c r="AJ61">
        <f t="shared" si="15"/>
        <v>43</v>
      </c>
      <c r="AK61">
        <f t="shared" si="15"/>
        <v>44</v>
      </c>
      <c r="AL61">
        <f t="shared" si="15"/>
        <v>44</v>
      </c>
      <c r="AM61">
        <f t="shared" si="15"/>
        <v>44</v>
      </c>
      <c r="AN61">
        <f t="shared" si="15"/>
        <v>43</v>
      </c>
      <c r="AO61">
        <f t="shared" si="15"/>
        <v>43</v>
      </c>
      <c r="AP61">
        <f t="shared" si="15"/>
        <v>44</v>
      </c>
      <c r="AQ61">
        <f t="shared" si="15"/>
        <v>44</v>
      </c>
      <c r="AR61">
        <f t="shared" si="15"/>
        <v>45</v>
      </c>
      <c r="AS61">
        <f t="shared" si="15"/>
        <v>35</v>
      </c>
      <c r="AT61">
        <f t="shared" si="15"/>
        <v>43</v>
      </c>
      <c r="AU61">
        <f t="shared" si="15"/>
        <v>43</v>
      </c>
      <c r="AV61">
        <f t="shared" si="15"/>
        <v>43</v>
      </c>
      <c r="AW61">
        <f t="shared" si="15"/>
        <v>42</v>
      </c>
      <c r="AX61">
        <f t="shared" si="15"/>
        <v>42</v>
      </c>
      <c r="AY61">
        <f t="shared" si="15"/>
        <v>43</v>
      </c>
      <c r="AZ61">
        <f t="shared" si="15"/>
        <v>41</v>
      </c>
      <c r="BA61">
        <f t="shared" si="15"/>
        <v>41</v>
      </c>
      <c r="BB61">
        <f t="shared" si="15"/>
        <v>43</v>
      </c>
      <c r="BC61">
        <f t="shared" si="15"/>
        <v>41</v>
      </c>
      <c r="BD61">
        <f t="shared" si="15"/>
        <v>43</v>
      </c>
      <c r="BE61">
        <f t="shared" si="15"/>
        <v>42</v>
      </c>
      <c r="BF61">
        <f t="shared" si="15"/>
        <v>42</v>
      </c>
      <c r="BG61">
        <f t="shared" si="15"/>
        <v>43</v>
      </c>
      <c r="BH61">
        <f t="shared" si="15"/>
        <v>43</v>
      </c>
      <c r="BI61">
        <f t="shared" si="15"/>
        <v>41</v>
      </c>
      <c r="BJ61">
        <f t="shared" si="15"/>
        <v>43</v>
      </c>
      <c r="BK61">
        <f t="shared" si="15"/>
        <v>43</v>
      </c>
    </row>
    <row r="63" spans="1:63" x14ac:dyDescent="0.25">
      <c r="G63" s="34">
        <f>SUM(G2:G41)/40</f>
        <v>6.95</v>
      </c>
    </row>
    <row r="64" spans="1:63" x14ac:dyDescent="0.25">
      <c r="D64" t="s">
        <v>84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0"/>
  <sheetViews>
    <sheetView topLeftCell="D31" workbookViewId="0">
      <selection sqref="A1:XFD1048576"/>
    </sheetView>
  </sheetViews>
  <sheetFormatPr defaultRowHeight="15" x14ac:dyDescent="0.25"/>
  <cols>
    <col min="1" max="1" width="60.5703125" style="11" bestFit="1" customWidth="1"/>
    <col min="2" max="2" width="20" style="11" bestFit="1" customWidth="1"/>
    <col min="3" max="3" width="16.42578125" style="11" bestFit="1" customWidth="1"/>
    <col min="4" max="4" width="19.85546875" style="11" bestFit="1" customWidth="1"/>
    <col min="5" max="5" width="20.5703125" style="11" bestFit="1" customWidth="1"/>
    <col min="6" max="6" width="22.140625" style="11" bestFit="1" customWidth="1"/>
    <col min="7" max="7" width="14.28515625" style="11" bestFit="1" customWidth="1"/>
    <col min="8" max="8" width="16.5703125" style="11" bestFit="1" customWidth="1"/>
    <col min="9" max="9" width="18.28515625" style="11" bestFit="1" customWidth="1"/>
    <col min="10" max="10" width="15.7109375" style="11" bestFit="1" customWidth="1"/>
    <col min="11" max="11" width="9.140625" style="11"/>
    <col min="12" max="12" width="12.85546875" style="11" bestFit="1" customWidth="1"/>
    <col min="13" max="13" width="12.85546875" style="11" customWidth="1"/>
    <col min="14" max="16384" width="9.140625" style="13"/>
  </cols>
  <sheetData>
    <row r="1" spans="1:14" x14ac:dyDescent="0.25">
      <c r="A1" s="11" t="s">
        <v>85</v>
      </c>
      <c r="B1" s="12" t="s">
        <v>86</v>
      </c>
      <c r="C1" s="12" t="s">
        <v>87</v>
      </c>
      <c r="D1" s="12" t="s">
        <v>88</v>
      </c>
    </row>
    <row r="2" spans="1:14" x14ac:dyDescent="0.25">
      <c r="B2" s="14">
        <v>25</v>
      </c>
      <c r="C2" s="14">
        <v>17</v>
      </c>
      <c r="D2" s="14">
        <v>3</v>
      </c>
      <c r="N2" s="13">
        <f>SUM(B2:L2)</f>
        <v>45</v>
      </c>
    </row>
    <row r="3" spans="1:14" x14ac:dyDescent="0.25">
      <c r="A3" s="11" t="s">
        <v>7</v>
      </c>
      <c r="B3" s="15" t="s">
        <v>89</v>
      </c>
      <c r="C3" s="15" t="s">
        <v>90</v>
      </c>
      <c r="D3" s="15" t="s">
        <v>91</v>
      </c>
      <c r="E3" s="15" t="s">
        <v>92</v>
      </c>
      <c r="F3" s="15" t="s">
        <v>93</v>
      </c>
      <c r="G3" s="15" t="s">
        <v>94</v>
      </c>
      <c r="H3" s="12" t="s">
        <v>95</v>
      </c>
    </row>
    <row r="4" spans="1:14" x14ac:dyDescent="0.25">
      <c r="B4" s="14">
        <v>0</v>
      </c>
      <c r="C4" s="14">
        <v>7</v>
      </c>
      <c r="D4" s="14">
        <v>14</v>
      </c>
      <c r="E4" s="14">
        <v>12</v>
      </c>
      <c r="F4" s="14">
        <v>6</v>
      </c>
      <c r="G4" s="14">
        <v>4</v>
      </c>
      <c r="H4" s="14">
        <v>2</v>
      </c>
      <c r="N4" s="13">
        <f>SUM(B4:L4)</f>
        <v>45</v>
      </c>
    </row>
    <row r="5" spans="1:14" x14ac:dyDescent="0.25">
      <c r="A5" s="11" t="s">
        <v>96</v>
      </c>
      <c r="B5" s="12" t="s">
        <v>97</v>
      </c>
      <c r="C5" s="12" t="s">
        <v>98</v>
      </c>
      <c r="D5" s="12" t="s">
        <v>99</v>
      </c>
      <c r="E5" s="12" t="s">
        <v>100</v>
      </c>
      <c r="F5" s="12" t="s">
        <v>101</v>
      </c>
      <c r="G5" s="12" t="s">
        <v>102</v>
      </c>
      <c r="H5" s="12" t="s">
        <v>103</v>
      </c>
      <c r="I5" s="12" t="s">
        <v>104</v>
      </c>
      <c r="J5" s="12" t="s">
        <v>105</v>
      </c>
      <c r="K5" s="12" t="s">
        <v>106</v>
      </c>
      <c r="L5" s="12" t="s">
        <v>88</v>
      </c>
      <c r="M5" s="16"/>
    </row>
    <row r="6" spans="1:14" x14ac:dyDescent="0.25">
      <c r="B6" s="17">
        <v>1</v>
      </c>
      <c r="C6" s="17">
        <v>5</v>
      </c>
      <c r="D6" s="17">
        <v>5</v>
      </c>
      <c r="E6" s="17">
        <v>9</v>
      </c>
      <c r="F6" s="17">
        <v>5</v>
      </c>
      <c r="G6" s="17">
        <v>9</v>
      </c>
      <c r="H6" s="17">
        <v>7</v>
      </c>
      <c r="I6" s="17">
        <v>3</v>
      </c>
      <c r="J6" s="17">
        <v>0</v>
      </c>
      <c r="K6" s="17">
        <v>0</v>
      </c>
      <c r="L6" s="17">
        <v>1</v>
      </c>
      <c r="M6" s="18"/>
      <c r="N6" s="13">
        <f>SUM(B6:L6)</f>
        <v>45</v>
      </c>
    </row>
    <row r="7" spans="1:14" x14ac:dyDescent="0.25">
      <c r="A7" s="11" t="s">
        <v>13</v>
      </c>
      <c r="B7" s="11" t="s">
        <v>107</v>
      </c>
      <c r="C7" s="11" t="s">
        <v>108</v>
      </c>
      <c r="D7" s="11" t="s">
        <v>109</v>
      </c>
      <c r="E7" s="11" t="s">
        <v>15</v>
      </c>
      <c r="F7" s="11" t="s">
        <v>110</v>
      </c>
      <c r="G7" s="11" t="s">
        <v>13</v>
      </c>
      <c r="H7" s="11" t="s">
        <v>74</v>
      </c>
      <c r="I7" s="11" t="s">
        <v>110</v>
      </c>
    </row>
    <row r="8" spans="1:14" x14ac:dyDescent="0.25">
      <c r="A8" s="11" t="s">
        <v>111</v>
      </c>
      <c r="B8" s="12" t="s">
        <v>112</v>
      </c>
      <c r="C8" s="12" t="s">
        <v>117</v>
      </c>
      <c r="D8" s="12" t="s">
        <v>113</v>
      </c>
      <c r="E8" s="12" t="s">
        <v>114</v>
      </c>
      <c r="F8" s="12" t="s">
        <v>118</v>
      </c>
      <c r="G8" s="12" t="s">
        <v>115</v>
      </c>
      <c r="H8" s="12" t="s">
        <v>116</v>
      </c>
    </row>
    <row r="9" spans="1:14" x14ac:dyDescent="0.25">
      <c r="B9" s="17">
        <v>16</v>
      </c>
      <c r="C9" s="17">
        <v>21</v>
      </c>
      <c r="D9" s="17">
        <v>4</v>
      </c>
      <c r="E9" s="17">
        <v>13</v>
      </c>
      <c r="F9" s="17">
        <v>6</v>
      </c>
      <c r="G9" s="17">
        <v>0</v>
      </c>
      <c r="H9" s="17">
        <v>5</v>
      </c>
      <c r="N9" s="13">
        <f>SUM(B9:L9)</f>
        <v>65</v>
      </c>
    </row>
    <row r="10" spans="1:14" x14ac:dyDescent="0.25">
      <c r="A10" s="11" t="s">
        <v>119</v>
      </c>
      <c r="B10" s="12" t="s">
        <v>120</v>
      </c>
      <c r="C10" s="12" t="s">
        <v>121</v>
      </c>
      <c r="D10" s="12" t="s">
        <v>122</v>
      </c>
      <c r="E10" s="12" t="s">
        <v>123</v>
      </c>
      <c r="F10" s="12" t="s">
        <v>124</v>
      </c>
      <c r="G10" s="12"/>
    </row>
    <row r="11" spans="1:14" x14ac:dyDescent="0.25">
      <c r="B11" s="33">
        <v>12</v>
      </c>
      <c r="C11" s="33">
        <v>18</v>
      </c>
      <c r="D11" s="33">
        <v>10</v>
      </c>
      <c r="E11" s="33">
        <v>4</v>
      </c>
      <c r="F11" s="33">
        <v>1</v>
      </c>
      <c r="G11" s="33"/>
      <c r="N11" s="13">
        <f>SUM(B11:L11)</f>
        <v>45</v>
      </c>
    </row>
    <row r="12" spans="1:14" x14ac:dyDescent="0.25">
      <c r="A12" s="11" t="s">
        <v>125</v>
      </c>
      <c r="B12" s="12" t="s">
        <v>126</v>
      </c>
      <c r="C12" s="12" t="s">
        <v>127</v>
      </c>
      <c r="D12" s="12" t="s">
        <v>128</v>
      </c>
      <c r="E12" s="12" t="s">
        <v>129</v>
      </c>
      <c r="F12" s="12" t="s">
        <v>130</v>
      </c>
      <c r="G12" s="12" t="s">
        <v>131</v>
      </c>
      <c r="H12" s="12" t="s">
        <v>132</v>
      </c>
      <c r="I12" s="12" t="s">
        <v>133</v>
      </c>
      <c r="J12" s="12" t="s">
        <v>134</v>
      </c>
      <c r="K12" s="12" t="s">
        <v>135</v>
      </c>
      <c r="L12" s="12" t="s">
        <v>88</v>
      </c>
      <c r="M12" s="16"/>
    </row>
    <row r="13" spans="1:14" ht="15.75" thickBot="1" x14ac:dyDescent="0.3">
      <c r="B13" s="19">
        <v>2</v>
      </c>
      <c r="C13" s="20">
        <v>0</v>
      </c>
      <c r="D13" s="20">
        <v>2</v>
      </c>
      <c r="E13" s="20">
        <v>0</v>
      </c>
      <c r="F13" s="20">
        <v>3</v>
      </c>
      <c r="G13" s="19">
        <v>5</v>
      </c>
      <c r="H13" s="21">
        <v>8</v>
      </c>
      <c r="I13" s="21">
        <v>12</v>
      </c>
      <c r="J13" s="21">
        <v>5</v>
      </c>
      <c r="K13" s="22">
        <v>6</v>
      </c>
      <c r="L13" s="17">
        <v>2</v>
      </c>
      <c r="M13" s="18"/>
      <c r="N13" s="13">
        <f>SUM(B13:L13)</f>
        <v>45</v>
      </c>
    </row>
    <row r="14" spans="1:14" ht="15.75" thickBot="1" x14ac:dyDescent="0.3">
      <c r="A14" s="11" t="s">
        <v>136</v>
      </c>
      <c r="B14" s="12" t="s">
        <v>139</v>
      </c>
      <c r="C14" s="12" t="s">
        <v>140</v>
      </c>
      <c r="D14" s="12" t="s">
        <v>141</v>
      </c>
      <c r="E14" s="12" t="s">
        <v>137</v>
      </c>
      <c r="F14" s="12" t="s">
        <v>138</v>
      </c>
      <c r="G14" s="12"/>
    </row>
    <row r="15" spans="1:14" x14ac:dyDescent="0.25">
      <c r="B15" s="23">
        <v>7</v>
      </c>
      <c r="C15" s="24">
        <v>23</v>
      </c>
      <c r="D15" s="24">
        <v>13</v>
      </c>
      <c r="E15" s="24">
        <v>2</v>
      </c>
      <c r="F15" s="25">
        <v>0</v>
      </c>
      <c r="G15" s="26"/>
      <c r="N15" s="13">
        <f>SUM(B15:L15)</f>
        <v>45</v>
      </c>
    </row>
    <row r="16" spans="1:14" x14ac:dyDescent="0.25">
      <c r="A16" s="11" t="s">
        <v>142</v>
      </c>
      <c r="B16" s="12" t="s">
        <v>138</v>
      </c>
      <c r="C16" s="12" t="s">
        <v>143</v>
      </c>
      <c r="D16" s="12" t="s">
        <v>141</v>
      </c>
      <c r="E16" s="12" t="s">
        <v>140</v>
      </c>
      <c r="F16" s="12" t="s">
        <v>139</v>
      </c>
    </row>
    <row r="17" spans="1:14" ht="15.75" thickBot="1" x14ac:dyDescent="0.3">
      <c r="B17" s="17">
        <v>10</v>
      </c>
      <c r="C17" s="17">
        <v>25</v>
      </c>
      <c r="D17" s="17">
        <v>10</v>
      </c>
      <c r="E17" s="17">
        <v>0</v>
      </c>
      <c r="F17" s="17">
        <v>0</v>
      </c>
      <c r="N17" s="13">
        <f>SUM(B17:L17)</f>
        <v>45</v>
      </c>
    </row>
    <row r="18" spans="1:14" ht="15.75" thickBot="1" x14ac:dyDescent="0.3">
      <c r="A18" s="11" t="s">
        <v>149</v>
      </c>
      <c r="B18" s="27" t="s">
        <v>144</v>
      </c>
      <c r="C18" s="28" t="s">
        <v>145</v>
      </c>
      <c r="D18" s="28" t="s">
        <v>146</v>
      </c>
      <c r="E18" s="28" t="s">
        <v>147</v>
      </c>
      <c r="F18" s="28" t="s">
        <v>148</v>
      </c>
    </row>
    <row r="19" spans="1:14" ht="15.75" thickBot="1" x14ac:dyDescent="0.3">
      <c r="B19" s="29">
        <v>2</v>
      </c>
      <c r="C19" s="30">
        <v>1</v>
      </c>
      <c r="D19" s="30">
        <v>7</v>
      </c>
      <c r="E19" s="30">
        <v>10</v>
      </c>
      <c r="F19" s="30">
        <v>25</v>
      </c>
      <c r="N19" s="13">
        <f>SUM(B19:L19)</f>
        <v>45</v>
      </c>
    </row>
    <row r="20" spans="1:14" ht="15.75" thickBot="1" x14ac:dyDescent="0.3">
      <c r="A20" s="11" t="s">
        <v>225</v>
      </c>
      <c r="B20" s="27" t="s">
        <v>144</v>
      </c>
      <c r="C20" s="28" t="s">
        <v>145</v>
      </c>
      <c r="D20" s="28" t="s">
        <v>146</v>
      </c>
      <c r="E20" s="28" t="s">
        <v>147</v>
      </c>
      <c r="F20" s="28" t="s">
        <v>148</v>
      </c>
    </row>
    <row r="21" spans="1:14" ht="15.75" thickBot="1" x14ac:dyDescent="0.3">
      <c r="B21" s="29">
        <v>9</v>
      </c>
      <c r="C21" s="30">
        <v>13</v>
      </c>
      <c r="D21" s="30">
        <v>16</v>
      </c>
      <c r="E21" s="30">
        <v>4</v>
      </c>
      <c r="F21" s="30">
        <v>3</v>
      </c>
      <c r="N21" s="13">
        <f>SUM(B21:L21)</f>
        <v>45</v>
      </c>
    </row>
    <row r="22" spans="1:14" ht="15.75" thickBot="1" x14ac:dyDescent="0.3">
      <c r="A22" s="11" t="s">
        <v>150</v>
      </c>
      <c r="B22" s="27" t="s">
        <v>144</v>
      </c>
      <c r="C22" s="28" t="s">
        <v>145</v>
      </c>
      <c r="D22" s="28" t="s">
        <v>146</v>
      </c>
      <c r="E22" s="28" t="s">
        <v>147</v>
      </c>
      <c r="F22" s="28" t="s">
        <v>148</v>
      </c>
    </row>
    <row r="23" spans="1:14" ht="15.75" thickBot="1" x14ac:dyDescent="0.3">
      <c r="B23" s="29">
        <v>22</v>
      </c>
      <c r="C23" s="30">
        <v>16</v>
      </c>
      <c r="D23" s="30">
        <v>7</v>
      </c>
      <c r="E23" s="30">
        <v>0</v>
      </c>
      <c r="F23" s="30">
        <v>0</v>
      </c>
      <c r="N23" s="13">
        <f>SUM(B23:L23)</f>
        <v>45</v>
      </c>
    </row>
    <row r="24" spans="1:14" ht="15.75" thickBot="1" x14ac:dyDescent="0.3">
      <c r="A24" s="11" t="s">
        <v>226</v>
      </c>
      <c r="B24" s="27" t="s">
        <v>144</v>
      </c>
      <c r="C24" s="28" t="s">
        <v>145</v>
      </c>
      <c r="D24" s="28" t="s">
        <v>146</v>
      </c>
      <c r="E24" s="28" t="s">
        <v>147</v>
      </c>
      <c r="F24" s="28" t="s">
        <v>148</v>
      </c>
    </row>
    <row r="25" spans="1:14" x14ac:dyDescent="0.25">
      <c r="B25" s="31">
        <v>16</v>
      </c>
      <c r="C25" s="32">
        <v>19</v>
      </c>
      <c r="D25" s="32">
        <v>8</v>
      </c>
      <c r="E25" s="32">
        <v>1</v>
      </c>
      <c r="F25" s="32">
        <v>1</v>
      </c>
      <c r="N25" s="13">
        <f>SUM(B25:L25)</f>
        <v>45</v>
      </c>
    </row>
    <row r="26" spans="1:14" x14ac:dyDescent="0.25">
      <c r="A26" s="11" t="s">
        <v>151</v>
      </c>
      <c r="B26" s="12" t="s">
        <v>152</v>
      </c>
      <c r="C26" s="12" t="s">
        <v>153</v>
      </c>
      <c r="D26" s="12" t="s">
        <v>157</v>
      </c>
      <c r="E26" s="12" t="s">
        <v>154</v>
      </c>
      <c r="F26" s="12" t="s">
        <v>155</v>
      </c>
      <c r="G26" s="12" t="s">
        <v>156</v>
      </c>
      <c r="H26" s="12" t="s">
        <v>158</v>
      </c>
      <c r="I26" s="12" t="s">
        <v>159</v>
      </c>
      <c r="J26" s="12" t="s">
        <v>160</v>
      </c>
    </row>
    <row r="27" spans="1:14" x14ac:dyDescent="0.25">
      <c r="B27" s="17">
        <v>22</v>
      </c>
      <c r="C27" s="17">
        <v>5</v>
      </c>
      <c r="D27" s="17">
        <v>16</v>
      </c>
      <c r="E27" s="17">
        <v>28</v>
      </c>
      <c r="F27" s="17">
        <v>28</v>
      </c>
      <c r="G27" s="17">
        <v>6</v>
      </c>
      <c r="H27" s="17">
        <v>1</v>
      </c>
      <c r="I27" s="17">
        <v>2</v>
      </c>
      <c r="J27" s="17">
        <v>6</v>
      </c>
      <c r="N27" s="13">
        <f>SUM(B27:L27)</f>
        <v>114</v>
      </c>
    </row>
    <row r="28" spans="1:14" x14ac:dyDescent="0.25">
      <c r="A28" s="11" t="s">
        <v>161</v>
      </c>
      <c r="B28" s="12" t="s">
        <v>152</v>
      </c>
      <c r="C28" s="12" t="s">
        <v>153</v>
      </c>
      <c r="D28" s="12" t="s">
        <v>157</v>
      </c>
      <c r="E28" s="12" t="s">
        <v>154</v>
      </c>
      <c r="F28" s="12" t="s">
        <v>155</v>
      </c>
      <c r="G28" s="12" t="s">
        <v>156</v>
      </c>
      <c r="H28" s="12" t="s">
        <v>158</v>
      </c>
      <c r="I28" s="12" t="s">
        <v>159</v>
      </c>
      <c r="J28" s="12" t="s">
        <v>160</v>
      </c>
    </row>
    <row r="29" spans="1:14" x14ac:dyDescent="0.25">
      <c r="B29" s="17">
        <v>4.5999999999999996</v>
      </c>
      <c r="C29" s="17">
        <v>5</v>
      </c>
      <c r="D29" s="17">
        <v>4.4000000000000004</v>
      </c>
      <c r="E29" s="17">
        <v>8</v>
      </c>
      <c r="F29" s="17">
        <v>5.9</v>
      </c>
      <c r="G29" s="17">
        <v>4.9000000000000004</v>
      </c>
      <c r="H29" s="17">
        <v>2.9</v>
      </c>
      <c r="I29" s="17">
        <v>3.3</v>
      </c>
      <c r="J29" s="17">
        <v>2.5</v>
      </c>
    </row>
    <row r="30" spans="1:14" x14ac:dyDescent="0.25">
      <c r="B30" s="18" t="s">
        <v>163</v>
      </c>
      <c r="C30" s="18"/>
      <c r="D30" s="18"/>
      <c r="E30" s="18"/>
      <c r="F30" s="18"/>
      <c r="G30" s="18"/>
      <c r="H30" s="18" t="s">
        <v>169</v>
      </c>
      <c r="I30" s="18"/>
      <c r="J30" s="18"/>
    </row>
    <row r="31" spans="1:14" x14ac:dyDescent="0.25">
      <c r="A31" s="11" t="s">
        <v>162</v>
      </c>
      <c r="B31" s="12" t="s">
        <v>164</v>
      </c>
      <c r="C31" s="12" t="s">
        <v>165</v>
      </c>
      <c r="D31" s="12" t="s">
        <v>166</v>
      </c>
      <c r="E31" s="12" t="s">
        <v>167</v>
      </c>
      <c r="F31" s="12" t="s">
        <v>168</v>
      </c>
      <c r="G31" s="12" t="s">
        <v>88</v>
      </c>
      <c r="H31" s="12" t="s">
        <v>164</v>
      </c>
      <c r="I31" s="12" t="s">
        <v>165</v>
      </c>
      <c r="J31" s="12" t="s">
        <v>166</v>
      </c>
      <c r="K31" s="12" t="s">
        <v>167</v>
      </c>
      <c r="L31" s="12" t="s">
        <v>168</v>
      </c>
      <c r="M31" s="12" t="s">
        <v>88</v>
      </c>
    </row>
    <row r="32" spans="1:14" x14ac:dyDescent="0.25">
      <c r="A32" s="11" t="s">
        <v>84</v>
      </c>
      <c r="B32" s="17">
        <v>17</v>
      </c>
      <c r="C32" s="17">
        <v>7</v>
      </c>
      <c r="D32" s="17">
        <v>12</v>
      </c>
      <c r="E32" s="17">
        <v>6</v>
      </c>
      <c r="F32" s="17">
        <v>3</v>
      </c>
      <c r="G32" s="17">
        <v>0</v>
      </c>
      <c r="H32" s="17">
        <v>11</v>
      </c>
      <c r="I32" s="17">
        <v>9</v>
      </c>
      <c r="J32" s="17">
        <v>8</v>
      </c>
      <c r="K32" s="17">
        <v>9</v>
      </c>
      <c r="L32" s="17">
        <v>8</v>
      </c>
      <c r="M32" s="17">
        <v>0</v>
      </c>
      <c r="N32" s="13">
        <f>SUM(B32:M32)</f>
        <v>90</v>
      </c>
    </row>
    <row r="33" spans="1:14" x14ac:dyDescent="0.25">
      <c r="A33" s="11" t="s">
        <v>170</v>
      </c>
      <c r="B33" s="12" t="s">
        <v>164</v>
      </c>
      <c r="C33" s="12" t="s">
        <v>165</v>
      </c>
      <c r="D33" s="12" t="s">
        <v>166</v>
      </c>
      <c r="E33" s="12" t="s">
        <v>167</v>
      </c>
      <c r="F33" s="12" t="s">
        <v>168</v>
      </c>
      <c r="G33" s="12" t="s">
        <v>88</v>
      </c>
      <c r="H33" s="12" t="s">
        <v>164</v>
      </c>
      <c r="I33" s="12" t="s">
        <v>165</v>
      </c>
      <c r="J33" s="12" t="s">
        <v>166</v>
      </c>
      <c r="K33" s="12" t="s">
        <v>167</v>
      </c>
      <c r="L33" s="12" t="s">
        <v>168</v>
      </c>
      <c r="M33" s="12" t="s">
        <v>88</v>
      </c>
    </row>
    <row r="34" spans="1:14" x14ac:dyDescent="0.25">
      <c r="B34" s="17">
        <v>5</v>
      </c>
      <c r="C34" s="17">
        <v>5</v>
      </c>
      <c r="D34" s="17">
        <v>11</v>
      </c>
      <c r="E34" s="17">
        <v>13</v>
      </c>
      <c r="F34" s="17">
        <v>9</v>
      </c>
      <c r="G34" s="17">
        <v>2</v>
      </c>
      <c r="H34" s="17">
        <v>3</v>
      </c>
      <c r="I34" s="17">
        <v>4</v>
      </c>
      <c r="J34" s="17">
        <v>6</v>
      </c>
      <c r="K34" s="17">
        <v>16</v>
      </c>
      <c r="L34" s="17">
        <v>15</v>
      </c>
      <c r="M34" s="17">
        <v>1</v>
      </c>
      <c r="N34" s="13">
        <f>SUM(B34:M34)</f>
        <v>90</v>
      </c>
    </row>
    <row r="35" spans="1:14" x14ac:dyDescent="0.25">
      <c r="A35" s="11" t="s">
        <v>171</v>
      </c>
      <c r="B35" s="12" t="s">
        <v>164</v>
      </c>
      <c r="C35" s="12" t="s">
        <v>165</v>
      </c>
      <c r="D35" s="12" t="s">
        <v>166</v>
      </c>
      <c r="E35" s="12" t="s">
        <v>167</v>
      </c>
      <c r="F35" s="12" t="s">
        <v>168</v>
      </c>
      <c r="G35" s="12" t="s">
        <v>88</v>
      </c>
      <c r="H35" s="12" t="s">
        <v>164</v>
      </c>
      <c r="I35" s="12" t="s">
        <v>165</v>
      </c>
      <c r="J35" s="12" t="s">
        <v>166</v>
      </c>
      <c r="K35" s="12" t="s">
        <v>167</v>
      </c>
      <c r="L35" s="12" t="s">
        <v>168</v>
      </c>
      <c r="M35" s="12" t="s">
        <v>88</v>
      </c>
    </row>
    <row r="36" spans="1:14" x14ac:dyDescent="0.25">
      <c r="B36" s="17">
        <v>8</v>
      </c>
      <c r="C36" s="17">
        <v>8</v>
      </c>
      <c r="D36" s="17">
        <v>5</v>
      </c>
      <c r="E36" s="17">
        <v>14</v>
      </c>
      <c r="F36" s="17">
        <v>10</v>
      </c>
      <c r="G36" s="17">
        <v>0</v>
      </c>
      <c r="H36" s="17">
        <v>6</v>
      </c>
      <c r="I36" s="17">
        <v>7</v>
      </c>
      <c r="J36" s="17">
        <v>3</v>
      </c>
      <c r="K36" s="17">
        <v>12</v>
      </c>
      <c r="L36" s="17">
        <v>17</v>
      </c>
      <c r="M36" s="17">
        <v>0</v>
      </c>
      <c r="N36" s="13">
        <f>SUM(B36:M36)</f>
        <v>90</v>
      </c>
    </row>
    <row r="37" spans="1:14" x14ac:dyDescent="0.25">
      <c r="A37" s="11" t="s">
        <v>172</v>
      </c>
      <c r="B37" s="12" t="s">
        <v>164</v>
      </c>
      <c r="C37" s="12" t="s">
        <v>165</v>
      </c>
      <c r="D37" s="12" t="s">
        <v>166</v>
      </c>
      <c r="E37" s="12" t="s">
        <v>167</v>
      </c>
      <c r="F37" s="12" t="s">
        <v>168</v>
      </c>
      <c r="G37" s="12" t="s">
        <v>88</v>
      </c>
      <c r="H37" s="12" t="s">
        <v>164</v>
      </c>
      <c r="I37" s="12" t="s">
        <v>165</v>
      </c>
      <c r="J37" s="12" t="s">
        <v>166</v>
      </c>
      <c r="K37" s="12" t="s">
        <v>167</v>
      </c>
      <c r="L37" s="12" t="s">
        <v>168</v>
      </c>
      <c r="M37" s="12" t="s">
        <v>88</v>
      </c>
    </row>
    <row r="38" spans="1:14" x14ac:dyDescent="0.25">
      <c r="B38" s="17">
        <v>21</v>
      </c>
      <c r="C38" s="17">
        <v>16</v>
      </c>
      <c r="D38" s="17">
        <v>3</v>
      </c>
      <c r="E38" s="17">
        <v>4</v>
      </c>
      <c r="F38" s="17">
        <v>0</v>
      </c>
      <c r="G38" s="17">
        <v>1</v>
      </c>
      <c r="H38" s="17">
        <v>17</v>
      </c>
      <c r="I38" s="17">
        <v>12</v>
      </c>
      <c r="J38" s="17">
        <v>9</v>
      </c>
      <c r="K38" s="17">
        <v>4</v>
      </c>
      <c r="L38" s="17">
        <v>3</v>
      </c>
      <c r="M38" s="17">
        <v>0</v>
      </c>
      <c r="N38" s="13">
        <f>SUM(B38:M38)</f>
        <v>90</v>
      </c>
    </row>
    <row r="39" spans="1:14" x14ac:dyDescent="0.25">
      <c r="A39" s="11" t="s">
        <v>173</v>
      </c>
      <c r="B39" s="12" t="s">
        <v>164</v>
      </c>
      <c r="C39" s="12" t="s">
        <v>165</v>
      </c>
      <c r="D39" s="12" t="s">
        <v>166</v>
      </c>
      <c r="E39" s="12" t="s">
        <v>167</v>
      </c>
      <c r="F39" s="12" t="s">
        <v>168</v>
      </c>
      <c r="G39" s="12" t="s">
        <v>88</v>
      </c>
      <c r="H39" s="12" t="s">
        <v>164</v>
      </c>
      <c r="I39" s="12" t="s">
        <v>165</v>
      </c>
      <c r="J39" s="12" t="s">
        <v>166</v>
      </c>
      <c r="K39" s="12" t="s">
        <v>167</v>
      </c>
      <c r="L39" s="12" t="s">
        <v>168</v>
      </c>
      <c r="M39" s="12" t="s">
        <v>88</v>
      </c>
    </row>
    <row r="40" spans="1:14" x14ac:dyDescent="0.25">
      <c r="B40" s="17">
        <v>22</v>
      </c>
      <c r="C40" s="17">
        <v>15</v>
      </c>
      <c r="D40" s="17">
        <v>4</v>
      </c>
      <c r="E40" s="17">
        <v>4</v>
      </c>
      <c r="F40" s="17">
        <v>0</v>
      </c>
      <c r="G40" s="17">
        <v>0</v>
      </c>
      <c r="H40" s="17">
        <v>15</v>
      </c>
      <c r="I40" s="17">
        <v>13</v>
      </c>
      <c r="J40" s="17">
        <v>6</v>
      </c>
      <c r="K40" s="17">
        <v>7</v>
      </c>
      <c r="L40" s="17">
        <v>4</v>
      </c>
      <c r="M40" s="17">
        <v>0</v>
      </c>
      <c r="N40" s="13">
        <f>SUM(B40:M40)</f>
        <v>90</v>
      </c>
    </row>
    <row r="41" spans="1:14" x14ac:dyDescent="0.25">
      <c r="A41" s="11" t="s">
        <v>174</v>
      </c>
      <c r="B41" s="12" t="s">
        <v>164</v>
      </c>
      <c r="C41" s="12" t="s">
        <v>165</v>
      </c>
      <c r="D41" s="12" t="s">
        <v>166</v>
      </c>
      <c r="E41" s="12" t="s">
        <v>167</v>
      </c>
      <c r="F41" s="12" t="s">
        <v>168</v>
      </c>
      <c r="G41" s="12" t="s">
        <v>88</v>
      </c>
      <c r="H41" s="12" t="s">
        <v>164</v>
      </c>
      <c r="I41" s="12" t="s">
        <v>165</v>
      </c>
      <c r="J41" s="12" t="s">
        <v>166</v>
      </c>
      <c r="K41" s="12" t="s">
        <v>167</v>
      </c>
      <c r="L41" s="12" t="s">
        <v>168</v>
      </c>
      <c r="M41" s="12" t="s">
        <v>88</v>
      </c>
    </row>
    <row r="42" spans="1:14" x14ac:dyDescent="0.25">
      <c r="B42" s="17">
        <v>4</v>
      </c>
      <c r="C42" s="17">
        <v>10</v>
      </c>
      <c r="D42" s="17">
        <v>15</v>
      </c>
      <c r="E42" s="17">
        <v>10</v>
      </c>
      <c r="F42" s="17">
        <v>6</v>
      </c>
      <c r="G42" s="17">
        <v>0</v>
      </c>
      <c r="H42" s="17">
        <v>5</v>
      </c>
      <c r="I42" s="17">
        <v>10</v>
      </c>
      <c r="J42" s="17">
        <v>10</v>
      </c>
      <c r="K42" s="17">
        <v>10</v>
      </c>
      <c r="L42" s="17">
        <v>9</v>
      </c>
      <c r="M42" s="17">
        <v>1</v>
      </c>
      <c r="N42" s="13">
        <f>SUM(B42:M42)</f>
        <v>90</v>
      </c>
    </row>
    <row r="43" spans="1:14" x14ac:dyDescent="0.25">
      <c r="A43" s="11" t="s">
        <v>175</v>
      </c>
      <c r="B43" s="12" t="s">
        <v>164</v>
      </c>
      <c r="C43" s="12" t="s">
        <v>165</v>
      </c>
      <c r="D43" s="12" t="s">
        <v>166</v>
      </c>
      <c r="E43" s="12" t="s">
        <v>167</v>
      </c>
      <c r="F43" s="12" t="s">
        <v>168</v>
      </c>
      <c r="G43" s="12" t="s">
        <v>88</v>
      </c>
      <c r="H43" s="12" t="s">
        <v>164</v>
      </c>
      <c r="I43" s="12" t="s">
        <v>165</v>
      </c>
      <c r="J43" s="12" t="s">
        <v>166</v>
      </c>
      <c r="K43" s="12" t="s">
        <v>167</v>
      </c>
      <c r="L43" s="12" t="s">
        <v>168</v>
      </c>
      <c r="M43" s="12" t="s">
        <v>88</v>
      </c>
    </row>
    <row r="44" spans="1:14" x14ac:dyDescent="0.25">
      <c r="B44" s="17">
        <v>1</v>
      </c>
      <c r="C44" s="17">
        <v>5</v>
      </c>
      <c r="D44" s="17">
        <v>4</v>
      </c>
      <c r="E44" s="17">
        <v>15</v>
      </c>
      <c r="F44" s="17">
        <v>18</v>
      </c>
      <c r="G44" s="17">
        <v>2</v>
      </c>
      <c r="H44" s="17">
        <v>1</v>
      </c>
      <c r="I44" s="17">
        <v>4</v>
      </c>
      <c r="J44" s="17">
        <v>4</v>
      </c>
      <c r="K44" s="17">
        <v>15</v>
      </c>
      <c r="L44" s="17">
        <v>20</v>
      </c>
      <c r="M44" s="17">
        <v>1</v>
      </c>
      <c r="N44" s="13">
        <f>SUM(B44:M44)</f>
        <v>90</v>
      </c>
    </row>
    <row r="45" spans="1:14" x14ac:dyDescent="0.25">
      <c r="A45" s="11" t="s">
        <v>176</v>
      </c>
      <c r="B45" s="12" t="s">
        <v>164</v>
      </c>
      <c r="C45" s="12" t="s">
        <v>165</v>
      </c>
      <c r="D45" s="12" t="s">
        <v>166</v>
      </c>
      <c r="E45" s="12" t="s">
        <v>167</v>
      </c>
      <c r="F45" s="12" t="s">
        <v>168</v>
      </c>
      <c r="G45" s="12" t="s">
        <v>88</v>
      </c>
      <c r="H45" s="12" t="s">
        <v>164</v>
      </c>
      <c r="I45" s="12" t="s">
        <v>165</v>
      </c>
      <c r="J45" s="12" t="s">
        <v>166</v>
      </c>
      <c r="K45" s="12" t="s">
        <v>167</v>
      </c>
      <c r="L45" s="12" t="s">
        <v>168</v>
      </c>
      <c r="M45" s="12" t="s">
        <v>88</v>
      </c>
    </row>
    <row r="46" spans="1:14" x14ac:dyDescent="0.25">
      <c r="B46" s="17">
        <v>14</v>
      </c>
      <c r="C46" s="17">
        <v>8</v>
      </c>
      <c r="D46" s="17">
        <v>10</v>
      </c>
      <c r="E46" s="17">
        <v>8</v>
      </c>
      <c r="F46" s="17">
        <v>4</v>
      </c>
      <c r="G46" s="17">
        <v>1</v>
      </c>
      <c r="H46" s="17">
        <v>15</v>
      </c>
      <c r="I46" s="17">
        <v>6</v>
      </c>
      <c r="J46" s="17">
        <v>7</v>
      </c>
      <c r="K46" s="17">
        <v>7</v>
      </c>
      <c r="L46" s="17">
        <v>9</v>
      </c>
      <c r="M46" s="17">
        <v>1</v>
      </c>
      <c r="N46" s="13">
        <f>SUM(B46:M46)</f>
        <v>90</v>
      </c>
    </row>
    <row r="47" spans="1:14" x14ac:dyDescent="0.25">
      <c r="A47" s="11" t="s">
        <v>177</v>
      </c>
      <c r="B47" s="12" t="s">
        <v>164</v>
      </c>
      <c r="C47" s="12" t="s">
        <v>165</v>
      </c>
      <c r="D47" s="12" t="s">
        <v>166</v>
      </c>
      <c r="E47" s="12" t="s">
        <v>167</v>
      </c>
      <c r="F47" s="12" t="s">
        <v>168</v>
      </c>
      <c r="G47" s="12" t="s">
        <v>88</v>
      </c>
      <c r="H47" s="12" t="s">
        <v>164</v>
      </c>
      <c r="I47" s="12" t="s">
        <v>165</v>
      </c>
      <c r="J47" s="12" t="s">
        <v>166</v>
      </c>
      <c r="K47" s="12" t="s">
        <v>167</v>
      </c>
      <c r="L47" s="12" t="s">
        <v>168</v>
      </c>
      <c r="M47" s="12" t="s">
        <v>88</v>
      </c>
    </row>
    <row r="48" spans="1:14" x14ac:dyDescent="0.25">
      <c r="B48" s="17">
        <v>11</v>
      </c>
      <c r="C48" s="17">
        <v>7</v>
      </c>
      <c r="D48" s="17">
        <v>11</v>
      </c>
      <c r="E48" s="17">
        <v>7</v>
      </c>
      <c r="F48" s="17">
        <v>7</v>
      </c>
      <c r="G48" s="17">
        <v>2</v>
      </c>
      <c r="H48" s="17">
        <v>9</v>
      </c>
      <c r="I48" s="17">
        <v>5</v>
      </c>
      <c r="J48" s="17">
        <v>8</v>
      </c>
      <c r="K48" s="17">
        <v>12</v>
      </c>
      <c r="L48" s="17">
        <v>9</v>
      </c>
      <c r="M48" s="17">
        <v>2</v>
      </c>
      <c r="N48" s="13">
        <f>SUM(B48:M48)</f>
        <v>90</v>
      </c>
    </row>
    <row r="49" spans="1:14" x14ac:dyDescent="0.25">
      <c r="A49" s="11" t="s">
        <v>178</v>
      </c>
      <c r="B49" s="12" t="s">
        <v>164</v>
      </c>
      <c r="C49" s="12" t="s">
        <v>165</v>
      </c>
      <c r="D49" s="12" t="s">
        <v>166</v>
      </c>
      <c r="E49" s="12" t="s">
        <v>167</v>
      </c>
      <c r="F49" s="12" t="s">
        <v>168</v>
      </c>
      <c r="G49" s="12" t="s">
        <v>88</v>
      </c>
      <c r="H49" s="12" t="s">
        <v>164</v>
      </c>
      <c r="I49" s="12" t="s">
        <v>165</v>
      </c>
      <c r="J49" s="12" t="s">
        <v>166</v>
      </c>
      <c r="K49" s="12" t="s">
        <v>167</v>
      </c>
      <c r="L49" s="12" t="s">
        <v>168</v>
      </c>
      <c r="M49" s="12" t="s">
        <v>88</v>
      </c>
    </row>
    <row r="50" spans="1:14" x14ac:dyDescent="0.25">
      <c r="B50" s="17">
        <v>23</v>
      </c>
      <c r="C50" s="17">
        <v>11</v>
      </c>
      <c r="D50" s="17">
        <v>9</v>
      </c>
      <c r="E50" s="17">
        <v>1</v>
      </c>
      <c r="F50" s="17">
        <v>0</v>
      </c>
      <c r="G50" s="17">
        <v>1</v>
      </c>
      <c r="H50" s="17">
        <v>16</v>
      </c>
      <c r="I50" s="17">
        <v>12</v>
      </c>
      <c r="J50" s="17">
        <v>11</v>
      </c>
      <c r="K50" s="17">
        <v>4</v>
      </c>
      <c r="L50" s="17">
        <v>1</v>
      </c>
      <c r="M50" s="17">
        <v>1</v>
      </c>
      <c r="N50" s="13">
        <f>SUM(B50:M50)</f>
        <v>90</v>
      </c>
    </row>
    <row r="51" spans="1:14" x14ac:dyDescent="0.25">
      <c r="A51" s="11" t="s">
        <v>179</v>
      </c>
      <c r="B51" s="12" t="s">
        <v>180</v>
      </c>
      <c r="C51" s="12" t="s">
        <v>181</v>
      </c>
      <c r="D51" s="12" t="s">
        <v>182</v>
      </c>
      <c r="E51" s="12" t="s">
        <v>183</v>
      </c>
      <c r="F51" s="12" t="s">
        <v>184</v>
      </c>
      <c r="G51" s="12" t="s">
        <v>185</v>
      </c>
      <c r="H51" s="12" t="s">
        <v>186</v>
      </c>
      <c r="I51" s="12"/>
      <c r="J51" s="12"/>
      <c r="K51" s="12"/>
      <c r="L51" s="12"/>
      <c r="M51" s="12"/>
    </row>
    <row r="52" spans="1:14" x14ac:dyDescent="0.25">
      <c r="B52" s="17">
        <v>11</v>
      </c>
      <c r="C52" s="17">
        <v>7</v>
      </c>
      <c r="D52" s="17">
        <v>12</v>
      </c>
      <c r="E52" s="17">
        <v>8</v>
      </c>
      <c r="F52" s="17">
        <v>4</v>
      </c>
      <c r="G52" s="17">
        <v>3</v>
      </c>
      <c r="H52" s="16"/>
      <c r="I52" s="16"/>
      <c r="J52" s="16"/>
      <c r="K52" s="16"/>
      <c r="L52" s="16"/>
      <c r="M52" s="16"/>
      <c r="N52" s="13">
        <f>SUM(B52:M52)</f>
        <v>45</v>
      </c>
    </row>
    <row r="53" spans="1:14" x14ac:dyDescent="0.25">
      <c r="A53" s="11" t="s">
        <v>187</v>
      </c>
      <c r="B53" s="12" t="s">
        <v>188</v>
      </c>
      <c r="C53" s="12" t="s">
        <v>189</v>
      </c>
      <c r="D53" s="12" t="s">
        <v>190</v>
      </c>
      <c r="E53" s="12" t="s">
        <v>191</v>
      </c>
      <c r="F53" s="12" t="s">
        <v>192</v>
      </c>
      <c r="G53" s="12" t="s">
        <v>88</v>
      </c>
      <c r="H53" s="16"/>
      <c r="I53" s="16"/>
      <c r="J53" s="16"/>
      <c r="K53" s="16"/>
      <c r="L53" s="16"/>
      <c r="M53" s="16"/>
    </row>
    <row r="54" spans="1:14" x14ac:dyDescent="0.25">
      <c r="B54" s="17">
        <v>2</v>
      </c>
      <c r="C54" s="17">
        <v>1</v>
      </c>
      <c r="D54" s="17">
        <v>27</v>
      </c>
      <c r="E54" s="17">
        <v>5</v>
      </c>
      <c r="F54" s="17">
        <v>0</v>
      </c>
      <c r="G54" s="17">
        <v>10</v>
      </c>
      <c r="H54" s="16"/>
      <c r="I54" s="16"/>
      <c r="J54" s="16"/>
      <c r="K54" s="16"/>
      <c r="L54" s="16"/>
      <c r="M54" s="16"/>
      <c r="N54" s="13">
        <f>SUM(B54:M54)</f>
        <v>45</v>
      </c>
    </row>
    <row r="55" spans="1:14" x14ac:dyDescent="0.25">
      <c r="A55" s="11" t="s">
        <v>204</v>
      </c>
      <c r="B55" s="12" t="s">
        <v>193</v>
      </c>
      <c r="C55" s="12" t="s">
        <v>194</v>
      </c>
      <c r="D55" s="12" t="s">
        <v>195</v>
      </c>
      <c r="E55" s="12" t="s">
        <v>196</v>
      </c>
      <c r="F55" s="12" t="s">
        <v>197</v>
      </c>
      <c r="G55" s="12" t="s">
        <v>88</v>
      </c>
      <c r="H55" s="16"/>
      <c r="I55" s="16"/>
      <c r="J55" s="16"/>
      <c r="K55" s="16"/>
      <c r="L55" s="16"/>
      <c r="M55" s="16"/>
    </row>
    <row r="56" spans="1:14" x14ac:dyDescent="0.25">
      <c r="B56" s="17">
        <v>6</v>
      </c>
      <c r="C56" s="17">
        <v>13</v>
      </c>
      <c r="D56" s="17">
        <v>13</v>
      </c>
      <c r="E56" s="17">
        <v>10</v>
      </c>
      <c r="F56" s="17">
        <v>1</v>
      </c>
      <c r="G56" s="17">
        <v>2</v>
      </c>
      <c r="H56" s="16"/>
      <c r="I56" s="16"/>
      <c r="J56" s="16"/>
      <c r="K56" s="16"/>
      <c r="L56" s="16"/>
      <c r="M56" s="16"/>
      <c r="N56" s="13">
        <f>SUM(B56:M56)</f>
        <v>45</v>
      </c>
    </row>
    <row r="57" spans="1:14" x14ac:dyDescent="0.25">
      <c r="A57" s="11" t="s">
        <v>205</v>
      </c>
      <c r="B57" s="12" t="s">
        <v>198</v>
      </c>
      <c r="C57" s="12" t="s">
        <v>199</v>
      </c>
      <c r="D57" s="12" t="s">
        <v>200</v>
      </c>
      <c r="E57" s="12" t="s">
        <v>201</v>
      </c>
      <c r="F57" s="12" t="s">
        <v>202</v>
      </c>
      <c r="G57" s="12" t="s">
        <v>88</v>
      </c>
      <c r="H57" s="16"/>
      <c r="I57" s="16"/>
      <c r="J57" s="16"/>
      <c r="K57" s="16"/>
      <c r="L57" s="16"/>
      <c r="M57" s="16"/>
    </row>
    <row r="58" spans="1:14" x14ac:dyDescent="0.25">
      <c r="B58" s="17">
        <v>8</v>
      </c>
      <c r="C58" s="17">
        <v>24</v>
      </c>
      <c r="D58" s="17">
        <v>10</v>
      </c>
      <c r="E58" s="17">
        <v>0</v>
      </c>
      <c r="F58" s="17">
        <v>1</v>
      </c>
      <c r="G58" s="17">
        <v>2</v>
      </c>
      <c r="H58" s="16"/>
      <c r="I58" s="16"/>
      <c r="J58" s="16"/>
      <c r="K58" s="16"/>
      <c r="L58" s="16"/>
      <c r="M58" s="16"/>
      <c r="N58" s="13">
        <f>SUM(B58:M58)</f>
        <v>45</v>
      </c>
    </row>
    <row r="59" spans="1:14" x14ac:dyDescent="0.25">
      <c r="A59" s="11" t="s">
        <v>203</v>
      </c>
      <c r="B59" s="12" t="s">
        <v>202</v>
      </c>
      <c r="C59" s="12" t="s">
        <v>201</v>
      </c>
      <c r="D59" s="12" t="s">
        <v>206</v>
      </c>
      <c r="E59" s="12" t="s">
        <v>207</v>
      </c>
      <c r="F59" s="12" t="s">
        <v>208</v>
      </c>
      <c r="G59" s="12" t="s">
        <v>88</v>
      </c>
      <c r="H59" s="16"/>
      <c r="I59" s="16"/>
      <c r="J59" s="16"/>
      <c r="K59" s="16"/>
      <c r="L59" s="16"/>
      <c r="M59" s="16"/>
    </row>
    <row r="60" spans="1:14" x14ac:dyDescent="0.25">
      <c r="B60" s="17">
        <v>17</v>
      </c>
      <c r="C60" s="17">
        <v>13</v>
      </c>
      <c r="D60" s="17">
        <v>9</v>
      </c>
      <c r="E60" s="17">
        <v>4</v>
      </c>
      <c r="F60" s="17">
        <v>0</v>
      </c>
      <c r="G60" s="17">
        <v>2</v>
      </c>
      <c r="H60" s="16"/>
      <c r="I60" s="16"/>
      <c r="J60" s="16"/>
      <c r="K60" s="16"/>
      <c r="L60" s="16"/>
      <c r="M60" s="16"/>
      <c r="N60" s="13">
        <f>SUM(B60:M60)</f>
        <v>45</v>
      </c>
    </row>
    <row r="61" spans="1:14" x14ac:dyDescent="0.25">
      <c r="A61" s="11" t="s">
        <v>209</v>
      </c>
      <c r="B61" s="12" t="s">
        <v>202</v>
      </c>
      <c r="C61" s="12" t="s">
        <v>201</v>
      </c>
      <c r="D61" s="12" t="s">
        <v>206</v>
      </c>
      <c r="E61" s="12" t="s">
        <v>207</v>
      </c>
      <c r="F61" s="12" t="s">
        <v>199</v>
      </c>
      <c r="G61" s="12" t="s">
        <v>88</v>
      </c>
      <c r="H61" s="16"/>
      <c r="I61" s="16"/>
      <c r="J61" s="16"/>
      <c r="K61" s="16"/>
      <c r="L61" s="16"/>
      <c r="M61" s="16"/>
    </row>
    <row r="62" spans="1:14" x14ac:dyDescent="0.25">
      <c r="B62" s="17">
        <v>22</v>
      </c>
      <c r="C62" s="17">
        <v>12</v>
      </c>
      <c r="D62" s="17">
        <v>6</v>
      </c>
      <c r="E62" s="17">
        <v>2</v>
      </c>
      <c r="F62" s="17">
        <v>0</v>
      </c>
      <c r="G62" s="17">
        <v>3</v>
      </c>
      <c r="H62" s="16"/>
      <c r="I62" s="16"/>
      <c r="J62" s="16"/>
      <c r="K62" s="16"/>
      <c r="L62" s="16"/>
      <c r="M62" s="16"/>
      <c r="N62" s="13">
        <f>SUM(B62:M62)</f>
        <v>45</v>
      </c>
    </row>
    <row r="63" spans="1:14" x14ac:dyDescent="0.25">
      <c r="A63" s="11" t="s">
        <v>210</v>
      </c>
      <c r="B63" s="12" t="s">
        <v>202</v>
      </c>
      <c r="C63" s="12" t="s">
        <v>201</v>
      </c>
      <c r="D63" s="12" t="s">
        <v>206</v>
      </c>
      <c r="E63" s="12" t="s">
        <v>207</v>
      </c>
      <c r="F63" s="12" t="s">
        <v>199</v>
      </c>
      <c r="G63" s="12" t="s">
        <v>88</v>
      </c>
      <c r="H63" s="16"/>
      <c r="I63" s="16"/>
      <c r="J63" s="16"/>
      <c r="K63" s="16"/>
      <c r="L63" s="16"/>
      <c r="M63" s="16"/>
    </row>
    <row r="64" spans="1:14" x14ac:dyDescent="0.25">
      <c r="B64" s="17">
        <v>18</v>
      </c>
      <c r="C64" s="17">
        <v>5</v>
      </c>
      <c r="D64" s="17">
        <v>11</v>
      </c>
      <c r="E64" s="17">
        <v>7</v>
      </c>
      <c r="F64" s="17">
        <v>1</v>
      </c>
      <c r="G64" s="17">
        <v>3</v>
      </c>
      <c r="H64" s="16"/>
      <c r="I64" s="16"/>
      <c r="J64" s="16"/>
      <c r="K64" s="16"/>
      <c r="L64" s="16"/>
      <c r="M64" s="16"/>
      <c r="N64" s="13">
        <f>SUM(B64:M64)</f>
        <v>45</v>
      </c>
    </row>
    <row r="65" spans="1:14" x14ac:dyDescent="0.25">
      <c r="A65" s="11" t="s">
        <v>211</v>
      </c>
      <c r="B65" s="12" t="s">
        <v>202</v>
      </c>
      <c r="C65" s="12" t="s">
        <v>201</v>
      </c>
      <c r="D65" s="12" t="s">
        <v>206</v>
      </c>
      <c r="E65" s="12" t="s">
        <v>207</v>
      </c>
      <c r="F65" s="12" t="s">
        <v>199</v>
      </c>
      <c r="G65" s="12" t="s">
        <v>88</v>
      </c>
      <c r="H65" s="16"/>
      <c r="I65" s="16"/>
      <c r="J65" s="16"/>
      <c r="K65" s="16"/>
      <c r="L65" s="16"/>
      <c r="M65" s="16"/>
    </row>
    <row r="66" spans="1:14" x14ac:dyDescent="0.25">
      <c r="B66" s="17">
        <v>35</v>
      </c>
      <c r="C66" s="17">
        <v>6</v>
      </c>
      <c r="D66" s="17">
        <v>2</v>
      </c>
      <c r="E66" s="17">
        <v>0</v>
      </c>
      <c r="F66" s="17">
        <v>0</v>
      </c>
      <c r="G66" s="17">
        <v>2</v>
      </c>
      <c r="H66" s="16"/>
      <c r="I66" s="16"/>
      <c r="J66" s="16"/>
      <c r="K66" s="16"/>
      <c r="L66" s="16"/>
      <c r="M66" s="16"/>
      <c r="N66" s="13">
        <f>SUM(B66:M66)</f>
        <v>45</v>
      </c>
    </row>
    <row r="67" spans="1:14" x14ac:dyDescent="0.25">
      <c r="A67" s="11" t="s">
        <v>212</v>
      </c>
      <c r="B67" s="12" t="s">
        <v>202</v>
      </c>
      <c r="C67" s="12" t="s">
        <v>201</v>
      </c>
      <c r="D67" s="12" t="s">
        <v>206</v>
      </c>
      <c r="E67" s="12" t="s">
        <v>207</v>
      </c>
      <c r="F67" s="12" t="s">
        <v>199</v>
      </c>
      <c r="G67" s="12" t="s">
        <v>88</v>
      </c>
      <c r="H67" s="16"/>
      <c r="I67" s="16"/>
      <c r="J67" s="16"/>
      <c r="K67" s="16"/>
      <c r="L67" s="16"/>
      <c r="M67" s="16"/>
    </row>
    <row r="68" spans="1:14" x14ac:dyDescent="0.25">
      <c r="A68" s="11" t="s">
        <v>84</v>
      </c>
      <c r="B68" s="17">
        <v>16</v>
      </c>
      <c r="C68" s="17">
        <v>12</v>
      </c>
      <c r="D68" s="17">
        <v>9</v>
      </c>
      <c r="E68" s="17">
        <v>3</v>
      </c>
      <c r="F68" s="17">
        <v>1</v>
      </c>
      <c r="G68" s="17">
        <v>4</v>
      </c>
      <c r="H68" s="16"/>
      <c r="I68" s="16"/>
      <c r="J68" s="16"/>
      <c r="K68" s="16"/>
      <c r="L68" s="16"/>
      <c r="M68" s="16"/>
      <c r="N68" s="13">
        <f>SUM(B68:M68)</f>
        <v>45</v>
      </c>
    </row>
    <row r="69" spans="1:14" x14ac:dyDescent="0.25">
      <c r="A69" s="11" t="s">
        <v>213</v>
      </c>
      <c r="B69" s="12" t="s">
        <v>202</v>
      </c>
      <c r="C69" s="12" t="s">
        <v>201</v>
      </c>
      <c r="D69" s="12" t="s">
        <v>206</v>
      </c>
      <c r="E69" s="12" t="s">
        <v>207</v>
      </c>
      <c r="F69" s="12" t="s">
        <v>199</v>
      </c>
      <c r="G69" s="12" t="s">
        <v>88</v>
      </c>
    </row>
    <row r="70" spans="1:14" x14ac:dyDescent="0.25">
      <c r="B70" s="17">
        <v>15</v>
      </c>
      <c r="C70" s="17">
        <v>15</v>
      </c>
      <c r="D70" s="17">
        <v>8</v>
      </c>
      <c r="E70" s="17">
        <v>3</v>
      </c>
      <c r="F70" s="17">
        <v>0</v>
      </c>
      <c r="G70" s="17">
        <v>4</v>
      </c>
      <c r="N70" s="13">
        <f>SUM(B70:M70)</f>
        <v>45</v>
      </c>
    </row>
    <row r="71" spans="1:14" x14ac:dyDescent="0.25">
      <c r="A71" s="11" t="s">
        <v>214</v>
      </c>
      <c r="B71" s="12" t="s">
        <v>202</v>
      </c>
      <c r="C71" s="12" t="s">
        <v>201</v>
      </c>
      <c r="D71" s="12" t="s">
        <v>206</v>
      </c>
      <c r="E71" s="12" t="s">
        <v>207</v>
      </c>
      <c r="F71" s="12" t="s">
        <v>199</v>
      </c>
      <c r="G71" s="12" t="s">
        <v>88</v>
      </c>
    </row>
    <row r="72" spans="1:14" x14ac:dyDescent="0.25">
      <c r="B72" s="17">
        <v>19</v>
      </c>
      <c r="C72" s="17">
        <v>8</v>
      </c>
      <c r="D72" s="17">
        <v>9</v>
      </c>
      <c r="E72" s="17">
        <v>5</v>
      </c>
      <c r="F72" s="17">
        <v>2</v>
      </c>
      <c r="G72" s="17">
        <v>2</v>
      </c>
      <c r="N72" s="13">
        <f>SUM(B72:M72)</f>
        <v>45</v>
      </c>
    </row>
    <row r="73" spans="1:14" x14ac:dyDescent="0.25">
      <c r="A73" s="11" t="s">
        <v>215</v>
      </c>
      <c r="B73" s="12" t="s">
        <v>202</v>
      </c>
      <c r="C73" s="12" t="s">
        <v>201</v>
      </c>
      <c r="D73" s="12" t="s">
        <v>206</v>
      </c>
      <c r="E73" s="12" t="s">
        <v>207</v>
      </c>
      <c r="F73" s="12" t="s">
        <v>199</v>
      </c>
      <c r="G73" s="12" t="s">
        <v>88</v>
      </c>
    </row>
    <row r="74" spans="1:14" x14ac:dyDescent="0.25">
      <c r="B74" s="17">
        <v>30</v>
      </c>
      <c r="C74" s="17">
        <v>4</v>
      </c>
      <c r="D74" s="17">
        <v>4</v>
      </c>
      <c r="E74" s="17">
        <v>2</v>
      </c>
      <c r="F74" s="17">
        <v>1</v>
      </c>
      <c r="G74" s="17">
        <v>4</v>
      </c>
      <c r="N74" s="13">
        <f>SUM(B74:M74)</f>
        <v>45</v>
      </c>
    </row>
    <row r="75" spans="1:14" x14ac:dyDescent="0.25">
      <c r="A75" s="11" t="s">
        <v>216</v>
      </c>
      <c r="B75" s="12" t="s">
        <v>202</v>
      </c>
      <c r="C75" s="12" t="s">
        <v>201</v>
      </c>
      <c r="D75" s="12" t="s">
        <v>206</v>
      </c>
      <c r="E75" s="12" t="s">
        <v>207</v>
      </c>
      <c r="F75" s="12" t="s">
        <v>199</v>
      </c>
      <c r="G75" s="12" t="s">
        <v>88</v>
      </c>
    </row>
    <row r="76" spans="1:14" x14ac:dyDescent="0.25">
      <c r="B76" s="17">
        <v>15</v>
      </c>
      <c r="C76" s="17">
        <v>11</v>
      </c>
      <c r="D76" s="17">
        <v>10</v>
      </c>
      <c r="E76" s="17">
        <v>5</v>
      </c>
      <c r="F76" s="17">
        <v>2</v>
      </c>
      <c r="G76" s="17">
        <v>2</v>
      </c>
      <c r="N76" s="13">
        <f>SUM(B76:M76)</f>
        <v>45</v>
      </c>
    </row>
    <row r="77" spans="1:14" x14ac:dyDescent="0.25">
      <c r="A77" s="11" t="s">
        <v>217</v>
      </c>
      <c r="B77" s="12" t="s">
        <v>202</v>
      </c>
      <c r="C77" s="12" t="s">
        <v>201</v>
      </c>
      <c r="D77" s="12" t="s">
        <v>206</v>
      </c>
      <c r="E77" s="12" t="s">
        <v>207</v>
      </c>
      <c r="F77" s="12" t="s">
        <v>199</v>
      </c>
      <c r="G77" s="12" t="s">
        <v>88</v>
      </c>
    </row>
    <row r="78" spans="1:14" x14ac:dyDescent="0.25">
      <c r="B78" s="17">
        <v>34</v>
      </c>
      <c r="C78" s="17">
        <v>6</v>
      </c>
      <c r="D78" s="17">
        <v>1</v>
      </c>
      <c r="E78" s="17">
        <v>1</v>
      </c>
      <c r="F78" s="17">
        <v>0</v>
      </c>
      <c r="G78" s="17">
        <v>3</v>
      </c>
      <c r="N78" s="13">
        <f>SUM(B78:M78)</f>
        <v>45</v>
      </c>
    </row>
    <row r="79" spans="1:14" x14ac:dyDescent="0.25">
      <c r="A79" s="11" t="s">
        <v>218</v>
      </c>
      <c r="B79" s="12" t="s">
        <v>202</v>
      </c>
      <c r="C79" s="12" t="s">
        <v>201</v>
      </c>
      <c r="D79" s="12" t="s">
        <v>206</v>
      </c>
      <c r="E79" s="12" t="s">
        <v>207</v>
      </c>
      <c r="F79" s="12" t="s">
        <v>199</v>
      </c>
      <c r="G79" s="12" t="s">
        <v>88</v>
      </c>
    </row>
    <row r="80" spans="1:14" x14ac:dyDescent="0.25">
      <c r="B80" s="17">
        <v>13</v>
      </c>
      <c r="C80" s="17">
        <v>11</v>
      </c>
      <c r="D80" s="17">
        <v>8</v>
      </c>
      <c r="E80" s="17">
        <v>6</v>
      </c>
      <c r="F80" s="17">
        <v>4</v>
      </c>
      <c r="G80" s="17">
        <v>3</v>
      </c>
      <c r="N80" s="13">
        <f>SUM(B80:M80)</f>
        <v>45</v>
      </c>
    </row>
    <row r="81" spans="1:15" x14ac:dyDescent="0.25">
      <c r="A81" s="11" t="s">
        <v>219</v>
      </c>
      <c r="B81" s="12" t="s">
        <v>202</v>
      </c>
      <c r="C81" s="12" t="s">
        <v>201</v>
      </c>
      <c r="D81" s="12" t="s">
        <v>206</v>
      </c>
      <c r="E81" s="12" t="s">
        <v>207</v>
      </c>
      <c r="F81" s="12" t="s">
        <v>199</v>
      </c>
      <c r="G81" s="12" t="s">
        <v>88</v>
      </c>
    </row>
    <row r="82" spans="1:15" x14ac:dyDescent="0.25">
      <c r="B82" s="17">
        <v>20</v>
      </c>
      <c r="C82" s="17">
        <v>14</v>
      </c>
      <c r="D82" s="17">
        <v>5</v>
      </c>
      <c r="E82" s="17">
        <v>4</v>
      </c>
      <c r="F82" s="17">
        <v>0</v>
      </c>
      <c r="G82" s="17">
        <v>2</v>
      </c>
      <c r="N82" s="13">
        <f>SUM(B82:M82)</f>
        <v>45</v>
      </c>
    </row>
    <row r="83" spans="1:15" x14ac:dyDescent="0.25">
      <c r="A83" s="11" t="s">
        <v>220</v>
      </c>
      <c r="B83" s="12" t="s">
        <v>202</v>
      </c>
      <c r="C83" s="12" t="s">
        <v>201</v>
      </c>
      <c r="D83" s="12" t="s">
        <v>206</v>
      </c>
      <c r="E83" s="12" t="s">
        <v>207</v>
      </c>
      <c r="F83" s="12" t="s">
        <v>199</v>
      </c>
      <c r="G83" s="12" t="s">
        <v>88</v>
      </c>
    </row>
    <row r="84" spans="1:15" x14ac:dyDescent="0.25">
      <c r="B84" s="17">
        <v>31</v>
      </c>
      <c r="C84" s="17">
        <v>11</v>
      </c>
      <c r="D84" s="17">
        <v>1</v>
      </c>
      <c r="E84" s="17">
        <v>0</v>
      </c>
      <c r="F84" s="17">
        <v>0</v>
      </c>
      <c r="G84" s="17">
        <v>2</v>
      </c>
      <c r="N84" s="13">
        <f>SUM(B84:M84)</f>
        <v>45</v>
      </c>
    </row>
    <row r="85" spans="1:15" x14ac:dyDescent="0.25">
      <c r="A85" s="11" t="s">
        <v>221</v>
      </c>
      <c r="B85" s="12" t="s">
        <v>202</v>
      </c>
      <c r="C85" s="12" t="s">
        <v>201</v>
      </c>
      <c r="D85" s="12" t="s">
        <v>206</v>
      </c>
      <c r="E85" s="12" t="s">
        <v>207</v>
      </c>
      <c r="F85" s="12" t="s">
        <v>199</v>
      </c>
      <c r="G85" s="12" t="s">
        <v>88</v>
      </c>
    </row>
    <row r="86" spans="1:15" x14ac:dyDescent="0.25">
      <c r="B86" s="17">
        <v>34</v>
      </c>
      <c r="C86" s="17">
        <v>5</v>
      </c>
      <c r="D86" s="17">
        <v>2</v>
      </c>
      <c r="E86" s="17">
        <v>0</v>
      </c>
      <c r="F86" s="17">
        <v>0</v>
      </c>
      <c r="G86" s="17">
        <v>4</v>
      </c>
      <c r="N86" s="13">
        <f>SUM(B86:M86)</f>
        <v>45</v>
      </c>
    </row>
    <row r="87" spans="1:15" x14ac:dyDescent="0.25">
      <c r="A87" s="11" t="s">
        <v>222</v>
      </c>
      <c r="B87" s="12" t="s">
        <v>202</v>
      </c>
      <c r="C87" s="12" t="s">
        <v>201</v>
      </c>
      <c r="D87" s="12" t="s">
        <v>206</v>
      </c>
      <c r="E87" s="12" t="s">
        <v>207</v>
      </c>
      <c r="F87" s="12" t="s">
        <v>199</v>
      </c>
      <c r="G87" s="12" t="s">
        <v>88</v>
      </c>
    </row>
    <row r="88" spans="1:15" x14ac:dyDescent="0.25">
      <c r="B88" s="17">
        <v>15</v>
      </c>
      <c r="C88" s="17">
        <v>12</v>
      </c>
      <c r="D88" s="17">
        <v>4</v>
      </c>
      <c r="E88" s="17">
        <v>8</v>
      </c>
      <c r="F88" s="17">
        <v>4</v>
      </c>
      <c r="G88" s="17">
        <v>2</v>
      </c>
      <c r="N88" s="13">
        <f>SUM(B88:M88)</f>
        <v>45</v>
      </c>
    </row>
    <row r="89" spans="1:15" x14ac:dyDescent="0.25">
      <c r="A89" s="11" t="s">
        <v>223</v>
      </c>
      <c r="B89" s="12" t="s">
        <v>202</v>
      </c>
      <c r="C89" s="12" t="s">
        <v>201</v>
      </c>
      <c r="D89" s="12" t="s">
        <v>206</v>
      </c>
      <c r="E89" s="12" t="s">
        <v>207</v>
      </c>
      <c r="F89" s="12" t="s">
        <v>199</v>
      </c>
      <c r="G89" s="12" t="s">
        <v>88</v>
      </c>
    </row>
    <row r="90" spans="1:15" x14ac:dyDescent="0.25">
      <c r="B90" s="17">
        <v>30</v>
      </c>
      <c r="C90" s="17">
        <v>8</v>
      </c>
      <c r="D90" s="17">
        <v>4</v>
      </c>
      <c r="E90" s="17">
        <v>1</v>
      </c>
      <c r="F90" s="17">
        <v>0</v>
      </c>
      <c r="G90" s="17">
        <v>2</v>
      </c>
      <c r="N90" s="13">
        <f>SUM(B90:M90)</f>
        <v>45</v>
      </c>
      <c r="O90" s="13" t="s">
        <v>227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1"/>
  <sheetViews>
    <sheetView topLeftCell="A43" workbookViewId="0">
      <selection activeCell="O92" sqref="O92"/>
    </sheetView>
  </sheetViews>
  <sheetFormatPr defaultRowHeight="15" x14ac:dyDescent="0.25"/>
  <cols>
    <col min="1" max="1" width="60.5703125" style="11" bestFit="1" customWidth="1"/>
    <col min="2" max="2" width="20" style="11" hidden="1" customWidth="1"/>
    <col min="3" max="3" width="16.42578125" style="11" hidden="1" customWidth="1"/>
    <col min="4" max="4" width="19.85546875" style="11" hidden="1" customWidth="1"/>
    <col min="5" max="5" width="20.5703125" style="11" hidden="1" customWidth="1"/>
    <col min="6" max="6" width="22.140625" style="11" hidden="1" customWidth="1"/>
    <col min="7" max="7" width="14.28515625" style="11" hidden="1" customWidth="1"/>
    <col min="8" max="8" width="16.5703125" style="11" hidden="1" customWidth="1"/>
    <col min="9" max="9" width="18.28515625" style="11" hidden="1" customWidth="1"/>
    <col min="10" max="10" width="15.7109375" style="11" hidden="1" customWidth="1"/>
    <col min="11" max="11" width="0" style="11" hidden="1" customWidth="1"/>
    <col min="12" max="13" width="12.85546875" style="11" hidden="1" customWidth="1"/>
    <col min="14" max="14" width="9.140625" style="13"/>
    <col min="15" max="15" width="19.28515625" style="13" bestFit="1" customWidth="1"/>
    <col min="16" max="16" width="11.5703125" style="13" bestFit="1" customWidth="1"/>
    <col min="17" max="16384" width="9.140625" style="13"/>
  </cols>
  <sheetData>
    <row r="1" spans="1:14" x14ac:dyDescent="0.25">
      <c r="A1" s="11" t="s">
        <v>85</v>
      </c>
      <c r="B1" s="12" t="s">
        <v>86</v>
      </c>
      <c r="C1" s="12" t="s">
        <v>87</v>
      </c>
      <c r="D1" s="12" t="s">
        <v>88</v>
      </c>
    </row>
    <row r="2" spans="1:14" x14ac:dyDescent="0.25">
      <c r="B2" s="14">
        <v>25</v>
      </c>
      <c r="C2" s="14">
        <v>17</v>
      </c>
      <c r="D2" s="14">
        <v>3</v>
      </c>
      <c r="N2" s="13">
        <f>SUM(B2:L2)</f>
        <v>45</v>
      </c>
    </row>
    <row r="3" spans="1:14" x14ac:dyDescent="0.25">
      <c r="A3" s="11" t="s">
        <v>7</v>
      </c>
      <c r="B3" s="15" t="s">
        <v>89</v>
      </c>
      <c r="C3" s="15" t="s">
        <v>90</v>
      </c>
      <c r="D3" s="15" t="s">
        <v>91</v>
      </c>
      <c r="E3" s="15" t="s">
        <v>92</v>
      </c>
      <c r="F3" s="15" t="s">
        <v>93</v>
      </c>
      <c r="G3" s="15" t="s">
        <v>94</v>
      </c>
      <c r="H3" s="12" t="s">
        <v>95</v>
      </c>
    </row>
    <row r="4" spans="1:14" x14ac:dyDescent="0.25">
      <c r="B4" s="14">
        <v>0</v>
      </c>
      <c r="C4" s="14">
        <v>7</v>
      </c>
      <c r="D4" s="14">
        <v>14</v>
      </c>
      <c r="E4" s="14">
        <v>12</v>
      </c>
      <c r="F4" s="14">
        <v>6</v>
      </c>
      <c r="G4" s="14">
        <v>4</v>
      </c>
      <c r="H4" s="14">
        <v>2</v>
      </c>
      <c r="N4" s="13">
        <f>SUM(B4:L4)</f>
        <v>45</v>
      </c>
    </row>
    <row r="5" spans="1:14" x14ac:dyDescent="0.25">
      <c r="A5" s="11" t="s">
        <v>96</v>
      </c>
      <c r="B5" s="12" t="s">
        <v>97</v>
      </c>
      <c r="C5" s="12" t="s">
        <v>98</v>
      </c>
      <c r="D5" s="12" t="s">
        <v>99</v>
      </c>
      <c r="E5" s="12" t="s">
        <v>100</v>
      </c>
      <c r="F5" s="12" t="s">
        <v>101</v>
      </c>
      <c r="G5" s="12" t="s">
        <v>102</v>
      </c>
      <c r="H5" s="12" t="s">
        <v>103</v>
      </c>
      <c r="I5" s="12" t="s">
        <v>104</v>
      </c>
      <c r="J5" s="12" t="s">
        <v>105</v>
      </c>
      <c r="K5" s="12" t="s">
        <v>106</v>
      </c>
      <c r="L5" s="12" t="s">
        <v>88</v>
      </c>
      <c r="M5" s="16"/>
    </row>
    <row r="6" spans="1:14" x14ac:dyDescent="0.25">
      <c r="B6" s="17">
        <v>1</v>
      </c>
      <c r="C6" s="17">
        <v>5</v>
      </c>
      <c r="D6" s="17">
        <v>5</v>
      </c>
      <c r="E6" s="17">
        <v>9</v>
      </c>
      <c r="F6" s="17">
        <v>5</v>
      </c>
      <c r="G6" s="17">
        <v>9</v>
      </c>
      <c r="H6" s="17">
        <v>7</v>
      </c>
      <c r="I6" s="17">
        <v>3</v>
      </c>
      <c r="J6" s="17">
        <v>0</v>
      </c>
      <c r="K6" s="17">
        <v>0</v>
      </c>
      <c r="L6" s="17">
        <v>1</v>
      </c>
      <c r="M6" s="18"/>
      <c r="N6" s="13">
        <f>SUM(B6:L6)</f>
        <v>45</v>
      </c>
    </row>
    <row r="7" spans="1:14" x14ac:dyDescent="0.25">
      <c r="A7" s="11" t="s">
        <v>13</v>
      </c>
      <c r="B7" s="11" t="s">
        <v>107</v>
      </c>
      <c r="C7" s="11" t="s">
        <v>108</v>
      </c>
      <c r="D7" s="11" t="s">
        <v>109</v>
      </c>
      <c r="E7" s="11" t="s">
        <v>15</v>
      </c>
      <c r="F7" s="11" t="s">
        <v>110</v>
      </c>
      <c r="G7" s="11" t="s">
        <v>13</v>
      </c>
      <c r="H7" s="11" t="s">
        <v>74</v>
      </c>
      <c r="I7" s="11" t="s">
        <v>110</v>
      </c>
    </row>
    <row r="8" spans="1:14" x14ac:dyDescent="0.25">
      <c r="A8" s="11" t="s">
        <v>111</v>
      </c>
      <c r="B8" s="12" t="s">
        <v>112</v>
      </c>
      <c r="C8" s="12" t="s">
        <v>117</v>
      </c>
      <c r="D8" s="12" t="s">
        <v>113</v>
      </c>
      <c r="E8" s="12" t="s">
        <v>114</v>
      </c>
      <c r="F8" s="12" t="s">
        <v>118</v>
      </c>
      <c r="G8" s="12" t="s">
        <v>115</v>
      </c>
      <c r="H8" s="12" t="s">
        <v>116</v>
      </c>
    </row>
    <row r="9" spans="1:14" x14ac:dyDescent="0.25">
      <c r="B9" s="17">
        <v>16</v>
      </c>
      <c r="C9" s="17">
        <v>21</v>
      </c>
      <c r="D9" s="17">
        <v>4</v>
      </c>
      <c r="E9" s="17">
        <v>13</v>
      </c>
      <c r="F9" s="17">
        <v>6</v>
      </c>
      <c r="G9" s="17">
        <v>0</v>
      </c>
      <c r="H9" s="17">
        <v>5</v>
      </c>
      <c r="N9" s="13">
        <f>SUM(B9:L9)</f>
        <v>65</v>
      </c>
    </row>
    <row r="10" spans="1:14" x14ac:dyDescent="0.25">
      <c r="A10" s="11" t="s">
        <v>119</v>
      </c>
      <c r="B10" s="12" t="s">
        <v>120</v>
      </c>
      <c r="C10" s="12" t="s">
        <v>121</v>
      </c>
      <c r="D10" s="12" t="s">
        <v>122</v>
      </c>
      <c r="E10" s="12" t="s">
        <v>123</v>
      </c>
      <c r="F10" s="12" t="s">
        <v>124</v>
      </c>
      <c r="G10" s="12"/>
    </row>
    <row r="11" spans="1:14" x14ac:dyDescent="0.25">
      <c r="B11" s="33">
        <v>12</v>
      </c>
      <c r="C11" s="33">
        <v>18</v>
      </c>
      <c r="D11" s="33">
        <v>10</v>
      </c>
      <c r="E11" s="33">
        <v>4</v>
      </c>
      <c r="F11" s="33">
        <v>1</v>
      </c>
      <c r="G11" s="33"/>
      <c r="N11" s="13">
        <f>SUM(B11:L11)</f>
        <v>45</v>
      </c>
    </row>
    <row r="12" spans="1:14" x14ac:dyDescent="0.25">
      <c r="A12" s="11" t="s">
        <v>125</v>
      </c>
      <c r="B12" s="12" t="s">
        <v>126</v>
      </c>
      <c r="C12" s="12" t="s">
        <v>127</v>
      </c>
      <c r="D12" s="12" t="s">
        <v>128</v>
      </c>
      <c r="E12" s="12" t="s">
        <v>129</v>
      </c>
      <c r="F12" s="12" t="s">
        <v>130</v>
      </c>
      <c r="G12" s="12" t="s">
        <v>131</v>
      </c>
      <c r="H12" s="12" t="s">
        <v>132</v>
      </c>
      <c r="I12" s="12" t="s">
        <v>133</v>
      </c>
      <c r="J12" s="12" t="s">
        <v>134</v>
      </c>
      <c r="K12" s="12" t="s">
        <v>135</v>
      </c>
      <c r="L12" s="12" t="s">
        <v>88</v>
      </c>
      <c r="M12" s="16"/>
    </row>
    <row r="13" spans="1:14" ht="15.75" thickBot="1" x14ac:dyDescent="0.3">
      <c r="B13" s="19">
        <v>2</v>
      </c>
      <c r="C13" s="20">
        <v>0</v>
      </c>
      <c r="D13" s="20">
        <v>2</v>
      </c>
      <c r="E13" s="20">
        <v>0</v>
      </c>
      <c r="F13" s="20">
        <v>3</v>
      </c>
      <c r="G13" s="19">
        <v>5</v>
      </c>
      <c r="H13" s="21">
        <v>8</v>
      </c>
      <c r="I13" s="21">
        <v>12</v>
      </c>
      <c r="J13" s="21">
        <v>5</v>
      </c>
      <c r="K13" s="22">
        <v>6</v>
      </c>
      <c r="L13" s="17">
        <v>2</v>
      </c>
      <c r="M13" s="18"/>
      <c r="N13" s="13">
        <f>SUM(B13:L13)</f>
        <v>45</v>
      </c>
    </row>
    <row r="14" spans="1:14" ht="15.75" thickBot="1" x14ac:dyDescent="0.3">
      <c r="A14" s="11" t="s">
        <v>136</v>
      </c>
      <c r="B14" s="12" t="s">
        <v>139</v>
      </c>
      <c r="C14" s="12" t="s">
        <v>140</v>
      </c>
      <c r="D14" s="12" t="s">
        <v>141</v>
      </c>
      <c r="E14" s="12" t="s">
        <v>137</v>
      </c>
      <c r="F14" s="12" t="s">
        <v>138</v>
      </c>
      <c r="G14" s="12"/>
    </row>
    <row r="15" spans="1:14" x14ac:dyDescent="0.25">
      <c r="B15" s="23">
        <v>7</v>
      </c>
      <c r="C15" s="24">
        <v>23</v>
      </c>
      <c r="D15" s="24">
        <v>13</v>
      </c>
      <c r="E15" s="24">
        <v>2</v>
      </c>
      <c r="F15" s="25">
        <v>0</v>
      </c>
      <c r="G15" s="26"/>
      <c r="N15" s="13">
        <f>SUM(B15:L15)</f>
        <v>45</v>
      </c>
    </row>
    <row r="16" spans="1:14" x14ac:dyDescent="0.25">
      <c r="A16" s="11" t="s">
        <v>142</v>
      </c>
      <c r="B16" s="12" t="s">
        <v>138</v>
      </c>
      <c r="C16" s="12" t="s">
        <v>143</v>
      </c>
      <c r="D16" s="12" t="s">
        <v>141</v>
      </c>
      <c r="E16" s="12" t="s">
        <v>140</v>
      </c>
      <c r="F16" s="12" t="s">
        <v>139</v>
      </c>
    </row>
    <row r="17" spans="1:17" ht="15.75" thickBot="1" x14ac:dyDescent="0.3">
      <c r="B17" s="17">
        <v>10</v>
      </c>
      <c r="C17" s="17">
        <v>25</v>
      </c>
      <c r="D17" s="17">
        <v>10</v>
      </c>
      <c r="E17" s="17">
        <v>0</v>
      </c>
      <c r="F17" s="17">
        <v>0</v>
      </c>
      <c r="N17" s="13">
        <f>SUM(B17:L17)</f>
        <v>45</v>
      </c>
    </row>
    <row r="18" spans="1:17" ht="15.75" thickBot="1" x14ac:dyDescent="0.3">
      <c r="A18" s="11" t="s">
        <v>149</v>
      </c>
      <c r="B18" s="27" t="s">
        <v>144</v>
      </c>
      <c r="C18" s="28" t="s">
        <v>145</v>
      </c>
      <c r="D18" s="28" t="s">
        <v>146</v>
      </c>
      <c r="E18" s="28" t="s">
        <v>147</v>
      </c>
      <c r="F18" s="28" t="s">
        <v>148</v>
      </c>
    </row>
    <row r="19" spans="1:17" ht="15.75" thickBot="1" x14ac:dyDescent="0.3">
      <c r="B19" s="29">
        <v>2</v>
      </c>
      <c r="C19" s="30">
        <v>1</v>
      </c>
      <c r="D19" s="30">
        <v>7</v>
      </c>
      <c r="E19" s="30">
        <v>10</v>
      </c>
      <c r="F19" s="30">
        <v>25</v>
      </c>
      <c r="N19" s="13">
        <f>SUM(B19:L19)</f>
        <v>45</v>
      </c>
    </row>
    <row r="20" spans="1:17" ht="15.75" thickBot="1" x14ac:dyDescent="0.3">
      <c r="A20" s="11" t="s">
        <v>225</v>
      </c>
      <c r="B20" s="27" t="s">
        <v>144</v>
      </c>
      <c r="C20" s="28" t="s">
        <v>145</v>
      </c>
      <c r="D20" s="28" t="s">
        <v>146</v>
      </c>
      <c r="E20" s="28" t="s">
        <v>147</v>
      </c>
      <c r="F20" s="28" t="s">
        <v>148</v>
      </c>
    </row>
    <row r="21" spans="1:17" ht="15.75" thickBot="1" x14ac:dyDescent="0.3">
      <c r="B21" s="29">
        <v>9</v>
      </c>
      <c r="C21" s="30">
        <v>13</v>
      </c>
      <c r="D21" s="30">
        <v>16</v>
      </c>
      <c r="E21" s="30">
        <v>4</v>
      </c>
      <c r="F21" s="30">
        <v>3</v>
      </c>
      <c r="N21" s="13">
        <f>SUM(B21:L21)</f>
        <v>45</v>
      </c>
    </row>
    <row r="22" spans="1:17" ht="15.75" thickBot="1" x14ac:dyDescent="0.3">
      <c r="A22" s="11" t="s">
        <v>150</v>
      </c>
      <c r="B22" s="27" t="s">
        <v>144</v>
      </c>
      <c r="C22" s="28" t="s">
        <v>145</v>
      </c>
      <c r="D22" s="28" t="s">
        <v>146</v>
      </c>
      <c r="E22" s="28" t="s">
        <v>147</v>
      </c>
      <c r="F22" s="28" t="s">
        <v>148</v>
      </c>
    </row>
    <row r="23" spans="1:17" ht="15.75" thickBot="1" x14ac:dyDescent="0.3">
      <c r="B23" s="29">
        <v>22</v>
      </c>
      <c r="C23" s="30">
        <v>16</v>
      </c>
      <c r="D23" s="30">
        <v>7</v>
      </c>
      <c r="E23" s="30">
        <v>0</v>
      </c>
      <c r="F23" s="30">
        <v>0</v>
      </c>
      <c r="N23" s="13">
        <f>SUM(B23:L23)</f>
        <v>45</v>
      </c>
    </row>
    <row r="24" spans="1:17" ht="15.75" thickBot="1" x14ac:dyDescent="0.3">
      <c r="A24" s="11" t="s">
        <v>226</v>
      </c>
      <c r="B24" s="27" t="s">
        <v>144</v>
      </c>
      <c r="C24" s="28" t="s">
        <v>145</v>
      </c>
      <c r="D24" s="28" t="s">
        <v>146</v>
      </c>
      <c r="E24" s="28" t="s">
        <v>147</v>
      </c>
      <c r="F24" s="28" t="s">
        <v>148</v>
      </c>
    </row>
    <row r="25" spans="1:17" x14ac:dyDescent="0.25">
      <c r="B25" s="31">
        <v>16</v>
      </c>
      <c r="C25" s="32">
        <v>19</v>
      </c>
      <c r="D25" s="32">
        <v>8</v>
      </c>
      <c r="E25" s="32">
        <v>1</v>
      </c>
      <c r="F25" s="32">
        <v>1</v>
      </c>
      <c r="N25" s="13">
        <f>SUM(B25:L25)</f>
        <v>45</v>
      </c>
    </row>
    <row r="26" spans="1:17" x14ac:dyDescent="0.25">
      <c r="A26" s="11" t="s">
        <v>151</v>
      </c>
      <c r="B26" s="12" t="s">
        <v>152</v>
      </c>
      <c r="C26" s="12" t="s">
        <v>153</v>
      </c>
      <c r="D26" s="12" t="s">
        <v>157</v>
      </c>
      <c r="E26" s="12" t="s">
        <v>154</v>
      </c>
      <c r="F26" s="12" t="s">
        <v>155</v>
      </c>
      <c r="G26" s="12" t="s">
        <v>156</v>
      </c>
      <c r="H26" s="12" t="s">
        <v>158</v>
      </c>
      <c r="I26" s="12" t="s">
        <v>159</v>
      </c>
      <c r="J26" s="12" t="s">
        <v>160</v>
      </c>
    </row>
    <row r="27" spans="1:17" x14ac:dyDescent="0.25">
      <c r="B27" s="17">
        <v>22</v>
      </c>
      <c r="C27" s="17">
        <v>5</v>
      </c>
      <c r="D27" s="17">
        <v>16</v>
      </c>
      <c r="E27" s="17">
        <v>28</v>
      </c>
      <c r="F27" s="17">
        <v>28</v>
      </c>
      <c r="G27" s="17">
        <v>6</v>
      </c>
      <c r="H27" s="17">
        <v>1</v>
      </c>
      <c r="I27" s="17">
        <v>2</v>
      </c>
      <c r="J27" s="17">
        <v>6</v>
      </c>
      <c r="N27" s="13">
        <f>SUM(B27:L27)</f>
        <v>114</v>
      </c>
    </row>
    <row r="28" spans="1:17" x14ac:dyDescent="0.25">
      <c r="A28" s="11" t="s">
        <v>161</v>
      </c>
      <c r="B28" s="12" t="s">
        <v>152</v>
      </c>
      <c r="C28" s="12" t="s">
        <v>153</v>
      </c>
      <c r="D28" s="12" t="s">
        <v>157</v>
      </c>
      <c r="E28" s="12" t="s">
        <v>154</v>
      </c>
      <c r="F28" s="12" t="s">
        <v>155</v>
      </c>
      <c r="G28" s="12" t="s">
        <v>156</v>
      </c>
      <c r="H28" s="12" t="s">
        <v>158</v>
      </c>
      <c r="I28" s="12" t="s">
        <v>159</v>
      </c>
      <c r="J28" s="12" t="s">
        <v>160</v>
      </c>
    </row>
    <row r="29" spans="1:17" x14ac:dyDescent="0.25">
      <c r="B29" s="17">
        <v>4.5999999999999996</v>
      </c>
      <c r="C29" s="17">
        <v>5</v>
      </c>
      <c r="D29" s="17">
        <v>4.4000000000000004</v>
      </c>
      <c r="E29" s="17">
        <v>8</v>
      </c>
      <c r="F29" s="17">
        <v>5.9</v>
      </c>
      <c r="G29" s="17">
        <v>4.9000000000000004</v>
      </c>
      <c r="H29" s="17">
        <v>2.9</v>
      </c>
      <c r="I29" s="17">
        <v>3.3</v>
      </c>
      <c r="J29" s="17">
        <v>2.5</v>
      </c>
    </row>
    <row r="30" spans="1:17" x14ac:dyDescent="0.25">
      <c r="B30" s="18" t="s">
        <v>163</v>
      </c>
      <c r="C30" s="18"/>
      <c r="D30" s="18"/>
      <c r="E30" s="18"/>
      <c r="F30" s="18"/>
      <c r="G30" s="18"/>
      <c r="H30" s="18" t="s">
        <v>169</v>
      </c>
      <c r="I30" s="18"/>
      <c r="J30" s="18"/>
      <c r="O30" s="42" t="s">
        <v>235</v>
      </c>
      <c r="P30" s="42"/>
      <c r="Q30" s="42"/>
    </row>
    <row r="31" spans="1:17" x14ac:dyDescent="0.25">
      <c r="A31" s="11" t="s">
        <v>162</v>
      </c>
      <c r="B31" s="12" t="s">
        <v>164</v>
      </c>
      <c r="C31" s="12" t="s">
        <v>165</v>
      </c>
      <c r="D31" s="12" t="s">
        <v>166</v>
      </c>
      <c r="E31" s="12" t="s">
        <v>167</v>
      </c>
      <c r="F31" s="12" t="s">
        <v>168</v>
      </c>
      <c r="G31" s="12" t="s">
        <v>88</v>
      </c>
      <c r="H31" s="12" t="s">
        <v>164</v>
      </c>
      <c r="I31" s="12" t="s">
        <v>165</v>
      </c>
      <c r="J31" s="12" t="s">
        <v>166</v>
      </c>
      <c r="K31" s="12" t="s">
        <v>167</v>
      </c>
      <c r="L31" s="12" t="s">
        <v>168</v>
      </c>
      <c r="M31" s="12" t="s">
        <v>88</v>
      </c>
      <c r="O31" s="42" t="s">
        <v>236</v>
      </c>
      <c r="P31" s="42" t="s">
        <v>237</v>
      </c>
      <c r="Q31" s="42" t="s">
        <v>238</v>
      </c>
    </row>
    <row r="32" spans="1:17" x14ac:dyDescent="0.25">
      <c r="A32" s="11" t="s">
        <v>84</v>
      </c>
      <c r="B32" s="17">
        <v>17</v>
      </c>
      <c r="C32" s="17">
        <v>7</v>
      </c>
      <c r="D32" s="17">
        <v>12</v>
      </c>
      <c r="E32" s="17">
        <v>6</v>
      </c>
      <c r="F32" s="17">
        <v>3</v>
      </c>
      <c r="G32" s="17">
        <v>0</v>
      </c>
      <c r="H32" s="17">
        <v>11</v>
      </c>
      <c r="I32" s="17">
        <v>9</v>
      </c>
      <c r="J32" s="17">
        <v>8</v>
      </c>
      <c r="K32" s="17">
        <v>9</v>
      </c>
      <c r="L32" s="17">
        <v>8</v>
      </c>
      <c r="M32" s="17">
        <v>0</v>
      </c>
      <c r="N32" s="13">
        <f>SUM(B32:M32)</f>
        <v>90</v>
      </c>
      <c r="O32" s="43">
        <f>((B32*0+C32*1+D32*2+E32*3+F32*4)/(45-G32))/4</f>
        <v>0.33888888888888891</v>
      </c>
      <c r="P32" s="44">
        <f>((H32*0+I32*1+J32*2+K32*3+L32*4)/(45-M32))/4</f>
        <v>0.46666666666666667</v>
      </c>
      <c r="Q32" s="45">
        <f>P32-O32</f>
        <v>0.12777777777777777</v>
      </c>
    </row>
    <row r="33" spans="1:17" x14ac:dyDescent="0.25">
      <c r="A33" s="11" t="s">
        <v>170</v>
      </c>
      <c r="B33" s="12" t="s">
        <v>164</v>
      </c>
      <c r="C33" s="12" t="s">
        <v>165</v>
      </c>
      <c r="D33" s="12" t="s">
        <v>166</v>
      </c>
      <c r="E33" s="12" t="s">
        <v>167</v>
      </c>
      <c r="F33" s="12" t="s">
        <v>168</v>
      </c>
      <c r="G33" s="12" t="s">
        <v>88</v>
      </c>
      <c r="H33" s="12" t="s">
        <v>164</v>
      </c>
      <c r="I33" s="12" t="s">
        <v>165</v>
      </c>
      <c r="J33" s="12" t="s">
        <v>166</v>
      </c>
      <c r="K33" s="12" t="s">
        <v>167</v>
      </c>
      <c r="L33" s="12" t="s">
        <v>168</v>
      </c>
      <c r="M33" s="12" t="s">
        <v>88</v>
      </c>
      <c r="O33" s="43"/>
      <c r="P33" s="44"/>
      <c r="Q33" s="45"/>
    </row>
    <row r="34" spans="1:17" x14ac:dyDescent="0.25">
      <c r="B34" s="17">
        <v>5</v>
      </c>
      <c r="C34" s="17">
        <v>5</v>
      </c>
      <c r="D34" s="17">
        <v>11</v>
      </c>
      <c r="E34" s="17">
        <v>13</v>
      </c>
      <c r="F34" s="17">
        <v>9</v>
      </c>
      <c r="G34" s="17">
        <v>2</v>
      </c>
      <c r="H34" s="17">
        <v>3</v>
      </c>
      <c r="I34" s="17">
        <v>4</v>
      </c>
      <c r="J34" s="17">
        <v>6</v>
      </c>
      <c r="K34" s="17">
        <v>16</v>
      </c>
      <c r="L34" s="17">
        <v>15</v>
      </c>
      <c r="M34" s="17">
        <v>1</v>
      </c>
      <c r="N34" s="13">
        <f>SUM(B34:M34)</f>
        <v>90</v>
      </c>
      <c r="O34" s="43">
        <f t="shared" ref="O34:O50" si="0">((B34*0+C34*1+D34*2+E34*3+F34*4)/(45-G34))/4</f>
        <v>0.59302325581395354</v>
      </c>
      <c r="P34" s="44">
        <f t="shared" ref="P34:P50" si="1">((H34*0+I34*1+J34*2+K34*3+L34*4)/(45-M34))/4</f>
        <v>0.70454545454545459</v>
      </c>
      <c r="Q34" s="45">
        <f t="shared" ref="Q34:Q50" si="2">P34-O34</f>
        <v>0.11152219873150104</v>
      </c>
    </row>
    <row r="35" spans="1:17" x14ac:dyDescent="0.25">
      <c r="A35" s="11" t="s">
        <v>171</v>
      </c>
      <c r="B35" s="12" t="s">
        <v>164</v>
      </c>
      <c r="C35" s="12" t="s">
        <v>165</v>
      </c>
      <c r="D35" s="12" t="s">
        <v>166</v>
      </c>
      <c r="E35" s="12" t="s">
        <v>167</v>
      </c>
      <c r="F35" s="12" t="s">
        <v>168</v>
      </c>
      <c r="G35" s="12" t="s">
        <v>88</v>
      </c>
      <c r="H35" s="12" t="s">
        <v>164</v>
      </c>
      <c r="I35" s="12" t="s">
        <v>165</v>
      </c>
      <c r="J35" s="12" t="s">
        <v>166</v>
      </c>
      <c r="K35" s="12" t="s">
        <v>167</v>
      </c>
      <c r="L35" s="12" t="s">
        <v>168</v>
      </c>
      <c r="M35" s="12" t="s">
        <v>88</v>
      </c>
      <c r="O35" s="43"/>
      <c r="P35" s="44"/>
      <c r="Q35" s="45"/>
    </row>
    <row r="36" spans="1:17" x14ac:dyDescent="0.25">
      <c r="A36" s="11" t="s">
        <v>84</v>
      </c>
      <c r="B36" s="17">
        <v>8</v>
      </c>
      <c r="C36" s="17">
        <v>8</v>
      </c>
      <c r="D36" s="17">
        <v>5</v>
      </c>
      <c r="E36" s="17">
        <v>14</v>
      </c>
      <c r="F36" s="17">
        <v>10</v>
      </c>
      <c r="G36" s="17">
        <v>0</v>
      </c>
      <c r="H36" s="17">
        <v>6</v>
      </c>
      <c r="I36" s="17">
        <v>7</v>
      </c>
      <c r="J36" s="17">
        <v>3</v>
      </c>
      <c r="K36" s="17">
        <v>12</v>
      </c>
      <c r="L36" s="17">
        <v>17</v>
      </c>
      <c r="M36" s="17">
        <v>0</v>
      </c>
      <c r="N36" s="13">
        <f>SUM(B36:M36)</f>
        <v>90</v>
      </c>
      <c r="O36" s="43">
        <f t="shared" si="0"/>
        <v>0.55555555555555558</v>
      </c>
      <c r="P36" s="44">
        <f t="shared" si="1"/>
        <v>0.65</v>
      </c>
      <c r="Q36" s="45">
        <f t="shared" si="2"/>
        <v>9.4444444444444442E-2</v>
      </c>
    </row>
    <row r="37" spans="1:17" x14ac:dyDescent="0.25">
      <c r="A37" s="11" t="s">
        <v>172</v>
      </c>
      <c r="B37" s="12" t="s">
        <v>164</v>
      </c>
      <c r="C37" s="12" t="s">
        <v>165</v>
      </c>
      <c r="D37" s="12" t="s">
        <v>166</v>
      </c>
      <c r="E37" s="12" t="s">
        <v>167</v>
      </c>
      <c r="F37" s="12" t="s">
        <v>168</v>
      </c>
      <c r="G37" s="12" t="s">
        <v>88</v>
      </c>
      <c r="H37" s="12" t="s">
        <v>164</v>
      </c>
      <c r="I37" s="12" t="s">
        <v>165</v>
      </c>
      <c r="J37" s="12" t="s">
        <v>166</v>
      </c>
      <c r="K37" s="12" t="s">
        <v>167</v>
      </c>
      <c r="L37" s="12" t="s">
        <v>168</v>
      </c>
      <c r="M37" s="12" t="s">
        <v>88</v>
      </c>
      <c r="O37" s="43"/>
      <c r="P37" s="44"/>
      <c r="Q37" s="45"/>
    </row>
    <row r="38" spans="1:17" x14ac:dyDescent="0.25">
      <c r="B38" s="17">
        <v>21</v>
      </c>
      <c r="C38" s="17">
        <v>16</v>
      </c>
      <c r="D38" s="17">
        <v>3</v>
      </c>
      <c r="E38" s="17">
        <v>4</v>
      </c>
      <c r="F38" s="17">
        <v>0</v>
      </c>
      <c r="G38" s="17">
        <v>1</v>
      </c>
      <c r="H38" s="17">
        <v>17</v>
      </c>
      <c r="I38" s="17">
        <v>12</v>
      </c>
      <c r="J38" s="17">
        <v>9</v>
      </c>
      <c r="K38" s="17">
        <v>4</v>
      </c>
      <c r="L38" s="17">
        <v>3</v>
      </c>
      <c r="M38" s="17">
        <v>0</v>
      </c>
      <c r="N38" s="13">
        <f>SUM(B38:M38)</f>
        <v>90</v>
      </c>
      <c r="O38" s="43">
        <f t="shared" si="0"/>
        <v>0.19318181818181818</v>
      </c>
      <c r="P38" s="44">
        <f t="shared" si="1"/>
        <v>0.3</v>
      </c>
      <c r="Q38" s="45">
        <f t="shared" si="2"/>
        <v>0.10681818181818181</v>
      </c>
    </row>
    <row r="39" spans="1:17" x14ac:dyDescent="0.25">
      <c r="A39" s="11" t="s">
        <v>173</v>
      </c>
      <c r="B39" s="12" t="s">
        <v>164</v>
      </c>
      <c r="C39" s="12" t="s">
        <v>165</v>
      </c>
      <c r="D39" s="12" t="s">
        <v>166</v>
      </c>
      <c r="E39" s="12" t="s">
        <v>167</v>
      </c>
      <c r="F39" s="12" t="s">
        <v>168</v>
      </c>
      <c r="G39" s="12" t="s">
        <v>88</v>
      </c>
      <c r="H39" s="12" t="s">
        <v>164</v>
      </c>
      <c r="I39" s="12" t="s">
        <v>165</v>
      </c>
      <c r="J39" s="12" t="s">
        <v>166</v>
      </c>
      <c r="K39" s="12" t="s">
        <v>167</v>
      </c>
      <c r="L39" s="12" t="s">
        <v>168</v>
      </c>
      <c r="M39" s="12" t="s">
        <v>88</v>
      </c>
      <c r="O39" s="43"/>
      <c r="P39" s="44"/>
      <c r="Q39" s="45"/>
    </row>
    <row r="40" spans="1:17" x14ac:dyDescent="0.25">
      <c r="B40" s="17">
        <v>22</v>
      </c>
      <c r="C40" s="17">
        <v>15</v>
      </c>
      <c r="D40" s="17">
        <v>4</v>
      </c>
      <c r="E40" s="17">
        <v>4</v>
      </c>
      <c r="F40" s="17">
        <v>0</v>
      </c>
      <c r="G40" s="17">
        <v>0</v>
      </c>
      <c r="H40" s="17">
        <v>15</v>
      </c>
      <c r="I40" s="17">
        <v>13</v>
      </c>
      <c r="J40" s="17">
        <v>6</v>
      </c>
      <c r="K40" s="17">
        <v>7</v>
      </c>
      <c r="L40" s="17">
        <v>4</v>
      </c>
      <c r="M40" s="17">
        <v>0</v>
      </c>
      <c r="N40" s="13">
        <f>SUM(B40:M40)</f>
        <v>90</v>
      </c>
      <c r="O40" s="43">
        <f t="shared" si="0"/>
        <v>0.19444444444444445</v>
      </c>
      <c r="P40" s="44">
        <f t="shared" si="1"/>
        <v>0.34444444444444444</v>
      </c>
      <c r="Q40" s="45">
        <f t="shared" si="2"/>
        <v>0.15</v>
      </c>
    </row>
    <row r="41" spans="1:17" x14ac:dyDescent="0.25">
      <c r="A41" s="11" t="s">
        <v>174</v>
      </c>
      <c r="B41" s="12" t="s">
        <v>164</v>
      </c>
      <c r="C41" s="12" t="s">
        <v>165</v>
      </c>
      <c r="D41" s="12" t="s">
        <v>166</v>
      </c>
      <c r="E41" s="12" t="s">
        <v>167</v>
      </c>
      <c r="F41" s="12" t="s">
        <v>168</v>
      </c>
      <c r="G41" s="12" t="s">
        <v>88</v>
      </c>
      <c r="H41" s="12" t="s">
        <v>164</v>
      </c>
      <c r="I41" s="12" t="s">
        <v>165</v>
      </c>
      <c r="J41" s="12" t="s">
        <v>166</v>
      </c>
      <c r="K41" s="12" t="s">
        <v>167</v>
      </c>
      <c r="L41" s="12" t="s">
        <v>168</v>
      </c>
      <c r="M41" s="12" t="s">
        <v>88</v>
      </c>
      <c r="O41" s="43"/>
      <c r="P41" s="44"/>
      <c r="Q41" s="45"/>
    </row>
    <row r="42" spans="1:17" x14ac:dyDescent="0.25">
      <c r="B42" s="17">
        <v>4</v>
      </c>
      <c r="C42" s="17">
        <v>10</v>
      </c>
      <c r="D42" s="17">
        <v>15</v>
      </c>
      <c r="E42" s="17">
        <v>10</v>
      </c>
      <c r="F42" s="17">
        <v>6</v>
      </c>
      <c r="G42" s="17">
        <v>0</v>
      </c>
      <c r="H42" s="17">
        <v>5</v>
      </c>
      <c r="I42" s="17">
        <v>10</v>
      </c>
      <c r="J42" s="17">
        <v>10</v>
      </c>
      <c r="K42" s="17">
        <v>10</v>
      </c>
      <c r="L42" s="17">
        <v>9</v>
      </c>
      <c r="M42" s="17">
        <v>1</v>
      </c>
      <c r="N42" s="13">
        <f>SUM(B42:M42)</f>
        <v>90</v>
      </c>
      <c r="O42" s="43">
        <f t="shared" si="0"/>
        <v>0.52222222222222225</v>
      </c>
      <c r="P42" s="44">
        <f t="shared" si="1"/>
        <v>0.54545454545454541</v>
      </c>
      <c r="Q42" s="45">
        <f t="shared" si="2"/>
        <v>2.323232323232316E-2</v>
      </c>
    </row>
    <row r="43" spans="1:17" x14ac:dyDescent="0.25">
      <c r="A43" s="11" t="s">
        <v>175</v>
      </c>
      <c r="B43" s="12" t="s">
        <v>164</v>
      </c>
      <c r="C43" s="12" t="s">
        <v>165</v>
      </c>
      <c r="D43" s="12" t="s">
        <v>166</v>
      </c>
      <c r="E43" s="12" t="s">
        <v>167</v>
      </c>
      <c r="F43" s="12" t="s">
        <v>168</v>
      </c>
      <c r="G43" s="12" t="s">
        <v>88</v>
      </c>
      <c r="H43" s="12" t="s">
        <v>164</v>
      </c>
      <c r="I43" s="12" t="s">
        <v>165</v>
      </c>
      <c r="J43" s="12" t="s">
        <v>166</v>
      </c>
      <c r="K43" s="12" t="s">
        <v>167</v>
      </c>
      <c r="L43" s="12" t="s">
        <v>168</v>
      </c>
      <c r="M43" s="12" t="s">
        <v>88</v>
      </c>
      <c r="O43" s="43"/>
      <c r="P43" s="44"/>
      <c r="Q43" s="45"/>
    </row>
    <row r="44" spans="1:17" x14ac:dyDescent="0.25">
      <c r="B44" s="17">
        <v>1</v>
      </c>
      <c r="C44" s="17">
        <v>5</v>
      </c>
      <c r="D44" s="17">
        <v>4</v>
      </c>
      <c r="E44" s="17">
        <v>15</v>
      </c>
      <c r="F44" s="17">
        <v>18</v>
      </c>
      <c r="G44" s="17">
        <v>2</v>
      </c>
      <c r="H44" s="17">
        <v>1</v>
      </c>
      <c r="I44" s="17">
        <v>4</v>
      </c>
      <c r="J44" s="17">
        <v>4</v>
      </c>
      <c r="K44" s="17">
        <v>15</v>
      </c>
      <c r="L44" s="17">
        <v>20</v>
      </c>
      <c r="M44" s="17">
        <v>1</v>
      </c>
      <c r="N44" s="13">
        <f>SUM(B44:M44)</f>
        <v>90</v>
      </c>
      <c r="O44" s="43">
        <f t="shared" si="0"/>
        <v>0.7558139534883721</v>
      </c>
      <c r="P44" s="44">
        <f t="shared" si="1"/>
        <v>0.77840909090909094</v>
      </c>
      <c r="Q44" s="45">
        <f t="shared" si="2"/>
        <v>2.2595137420718836E-2</v>
      </c>
    </row>
    <row r="45" spans="1:17" x14ac:dyDescent="0.25">
      <c r="A45" s="11" t="s">
        <v>176</v>
      </c>
      <c r="B45" s="12" t="s">
        <v>164</v>
      </c>
      <c r="C45" s="12" t="s">
        <v>165</v>
      </c>
      <c r="D45" s="12" t="s">
        <v>166</v>
      </c>
      <c r="E45" s="12" t="s">
        <v>167</v>
      </c>
      <c r="F45" s="12" t="s">
        <v>168</v>
      </c>
      <c r="G45" s="12" t="s">
        <v>88</v>
      </c>
      <c r="H45" s="12" t="s">
        <v>164</v>
      </c>
      <c r="I45" s="12" t="s">
        <v>165</v>
      </c>
      <c r="J45" s="12" t="s">
        <v>166</v>
      </c>
      <c r="K45" s="12" t="s">
        <v>167</v>
      </c>
      <c r="L45" s="12" t="s">
        <v>168</v>
      </c>
      <c r="M45" s="12" t="s">
        <v>88</v>
      </c>
      <c r="O45" s="43"/>
      <c r="P45" s="44"/>
      <c r="Q45" s="45"/>
    </row>
    <row r="46" spans="1:17" x14ac:dyDescent="0.25">
      <c r="B46" s="17">
        <v>14</v>
      </c>
      <c r="C46" s="17">
        <v>8</v>
      </c>
      <c r="D46" s="17">
        <v>10</v>
      </c>
      <c r="E46" s="17">
        <v>8</v>
      </c>
      <c r="F46" s="17">
        <v>4</v>
      </c>
      <c r="G46" s="17">
        <v>1</v>
      </c>
      <c r="H46" s="17">
        <v>15</v>
      </c>
      <c r="I46" s="17">
        <v>6</v>
      </c>
      <c r="J46" s="17">
        <v>7</v>
      </c>
      <c r="K46" s="17">
        <v>7</v>
      </c>
      <c r="L46" s="17">
        <v>9</v>
      </c>
      <c r="M46" s="17">
        <v>1</v>
      </c>
      <c r="N46" s="13">
        <f>SUM(B46:M46)</f>
        <v>90</v>
      </c>
      <c r="O46" s="43">
        <f t="shared" si="0"/>
        <v>0.38636363636363635</v>
      </c>
      <c r="P46" s="44">
        <f t="shared" si="1"/>
        <v>0.4375</v>
      </c>
      <c r="Q46" s="45">
        <f t="shared" si="2"/>
        <v>5.1136363636363646E-2</v>
      </c>
    </row>
    <row r="47" spans="1:17" x14ac:dyDescent="0.25">
      <c r="A47" s="11" t="s">
        <v>177</v>
      </c>
      <c r="B47" s="12" t="s">
        <v>164</v>
      </c>
      <c r="C47" s="12" t="s">
        <v>165</v>
      </c>
      <c r="D47" s="12" t="s">
        <v>166</v>
      </c>
      <c r="E47" s="12" t="s">
        <v>167</v>
      </c>
      <c r="F47" s="12" t="s">
        <v>168</v>
      </c>
      <c r="G47" s="12" t="s">
        <v>88</v>
      </c>
      <c r="H47" s="12" t="s">
        <v>164</v>
      </c>
      <c r="I47" s="12" t="s">
        <v>165</v>
      </c>
      <c r="J47" s="12" t="s">
        <v>166</v>
      </c>
      <c r="K47" s="12" t="s">
        <v>167</v>
      </c>
      <c r="L47" s="12" t="s">
        <v>168</v>
      </c>
      <c r="M47" s="12" t="s">
        <v>88</v>
      </c>
      <c r="O47" s="43"/>
      <c r="P47" s="44"/>
      <c r="Q47" s="45"/>
    </row>
    <row r="48" spans="1:17" x14ac:dyDescent="0.25">
      <c r="B48" s="17">
        <v>11</v>
      </c>
      <c r="C48" s="17">
        <v>7</v>
      </c>
      <c r="D48" s="17">
        <v>11</v>
      </c>
      <c r="E48" s="17">
        <v>7</v>
      </c>
      <c r="F48" s="17">
        <v>7</v>
      </c>
      <c r="G48" s="17">
        <v>2</v>
      </c>
      <c r="H48" s="17">
        <v>9</v>
      </c>
      <c r="I48" s="17">
        <v>5</v>
      </c>
      <c r="J48" s="17">
        <v>8</v>
      </c>
      <c r="K48" s="17">
        <v>12</v>
      </c>
      <c r="L48" s="17">
        <v>9</v>
      </c>
      <c r="M48" s="17">
        <v>2</v>
      </c>
      <c r="N48" s="13">
        <f>SUM(B48:M48)</f>
        <v>90</v>
      </c>
      <c r="O48" s="43">
        <f t="shared" si="0"/>
        <v>0.45348837209302323</v>
      </c>
      <c r="P48" s="44">
        <f t="shared" si="1"/>
        <v>0.54069767441860461</v>
      </c>
      <c r="Q48" s="45">
        <f t="shared" si="2"/>
        <v>8.7209302325581384E-2</v>
      </c>
    </row>
    <row r="49" spans="1:17" x14ac:dyDescent="0.25">
      <c r="A49" s="11" t="s">
        <v>178</v>
      </c>
      <c r="B49" s="12" t="s">
        <v>164</v>
      </c>
      <c r="C49" s="12" t="s">
        <v>165</v>
      </c>
      <c r="D49" s="12" t="s">
        <v>166</v>
      </c>
      <c r="E49" s="12" t="s">
        <v>167</v>
      </c>
      <c r="F49" s="12" t="s">
        <v>168</v>
      </c>
      <c r="G49" s="12" t="s">
        <v>88</v>
      </c>
      <c r="H49" s="12" t="s">
        <v>164</v>
      </c>
      <c r="I49" s="12" t="s">
        <v>165</v>
      </c>
      <c r="J49" s="12" t="s">
        <v>166</v>
      </c>
      <c r="K49" s="12" t="s">
        <v>167</v>
      </c>
      <c r="L49" s="12" t="s">
        <v>168</v>
      </c>
      <c r="M49" s="12" t="s">
        <v>88</v>
      </c>
      <c r="O49" s="43"/>
      <c r="P49" s="44"/>
      <c r="Q49" s="45"/>
    </row>
    <row r="50" spans="1:17" x14ac:dyDescent="0.25">
      <c r="B50" s="17">
        <v>23</v>
      </c>
      <c r="C50" s="17">
        <v>11</v>
      </c>
      <c r="D50" s="17">
        <v>9</v>
      </c>
      <c r="E50" s="17">
        <v>1</v>
      </c>
      <c r="F50" s="17">
        <v>0</v>
      </c>
      <c r="G50" s="17">
        <v>1</v>
      </c>
      <c r="H50" s="17">
        <v>16</v>
      </c>
      <c r="I50" s="17">
        <v>12</v>
      </c>
      <c r="J50" s="17">
        <v>11</v>
      </c>
      <c r="K50" s="17">
        <v>4</v>
      </c>
      <c r="L50" s="17">
        <v>1</v>
      </c>
      <c r="M50" s="17">
        <v>1</v>
      </c>
      <c r="N50" s="13">
        <f>SUM(B50:M50)</f>
        <v>90</v>
      </c>
      <c r="O50" s="43">
        <f t="shared" si="0"/>
        <v>0.18181818181818182</v>
      </c>
      <c r="P50" s="44">
        <f t="shared" si="1"/>
        <v>0.28409090909090912</v>
      </c>
      <c r="Q50" s="45">
        <f t="shared" si="2"/>
        <v>0.10227272727272729</v>
      </c>
    </row>
    <row r="51" spans="1:17" x14ac:dyDescent="0.25">
      <c r="A51" s="11" t="s">
        <v>179</v>
      </c>
      <c r="B51" s="12" t="s">
        <v>180</v>
      </c>
      <c r="C51" s="12" t="s">
        <v>181</v>
      </c>
      <c r="D51" s="12" t="s">
        <v>182</v>
      </c>
      <c r="E51" s="12" t="s">
        <v>183</v>
      </c>
      <c r="F51" s="12" t="s">
        <v>184</v>
      </c>
      <c r="G51" s="12" t="s">
        <v>185</v>
      </c>
      <c r="H51" s="12" t="s">
        <v>186</v>
      </c>
      <c r="I51" s="12"/>
      <c r="J51" s="12"/>
      <c r="K51" s="12"/>
      <c r="L51" s="12"/>
      <c r="M51" s="12"/>
      <c r="O51" s="40">
        <f>SUM(O32:O50)/10</f>
        <v>0.41748003288700958</v>
      </c>
      <c r="P51" s="40">
        <f t="shared" ref="P51:Q51" si="3">SUM(P32:P50)/10</f>
        <v>0.50518087855297156</v>
      </c>
      <c r="Q51" s="40">
        <f t="shared" si="3"/>
        <v>8.7700845665961952E-2</v>
      </c>
    </row>
    <row r="52" spans="1:17" x14ac:dyDescent="0.25">
      <c r="B52" s="14">
        <v>11</v>
      </c>
      <c r="C52" s="14">
        <v>7</v>
      </c>
      <c r="D52" s="14">
        <v>12</v>
      </c>
      <c r="E52" s="14">
        <v>8</v>
      </c>
      <c r="F52" s="14">
        <v>4</v>
      </c>
      <c r="G52" s="14">
        <v>3</v>
      </c>
      <c r="H52" s="16"/>
      <c r="I52" s="16"/>
      <c r="J52" s="16"/>
      <c r="K52" s="16"/>
      <c r="L52" s="16"/>
      <c r="M52" s="16"/>
      <c r="N52" s="13">
        <f>SUM(B52:M52)</f>
        <v>45</v>
      </c>
      <c r="O52" s="13" t="s">
        <v>239</v>
      </c>
    </row>
    <row r="53" spans="1:17" x14ac:dyDescent="0.25">
      <c r="A53" s="12" t="s">
        <v>187</v>
      </c>
      <c r="B53" s="12" t="s">
        <v>188</v>
      </c>
      <c r="C53" s="12" t="s">
        <v>189</v>
      </c>
      <c r="D53" s="12" t="s">
        <v>190</v>
      </c>
      <c r="E53" s="12" t="s">
        <v>191</v>
      </c>
      <c r="F53" s="12" t="s">
        <v>192</v>
      </c>
      <c r="G53" s="12" t="s">
        <v>88</v>
      </c>
      <c r="H53" s="12"/>
      <c r="I53" s="12"/>
      <c r="J53" s="12"/>
      <c r="K53" s="12"/>
      <c r="L53" s="12"/>
      <c r="M53" s="12"/>
      <c r="N53" s="42"/>
      <c r="O53" s="46"/>
    </row>
    <row r="54" spans="1:17" x14ac:dyDescent="0.25">
      <c r="A54" s="12"/>
      <c r="B54" s="17">
        <v>2</v>
      </c>
      <c r="C54" s="17">
        <v>1</v>
      </c>
      <c r="D54" s="17">
        <v>27</v>
      </c>
      <c r="E54" s="17">
        <v>5</v>
      </c>
      <c r="F54" s="17">
        <v>0</v>
      </c>
      <c r="G54" s="17">
        <v>10</v>
      </c>
      <c r="H54" s="12"/>
      <c r="I54" s="12"/>
      <c r="J54" s="12"/>
      <c r="K54" s="12"/>
      <c r="L54" s="12"/>
      <c r="M54" s="12"/>
      <c r="N54" s="42">
        <f>SUM(B54:M54)</f>
        <v>45</v>
      </c>
      <c r="O54" s="43">
        <f>((B54*0+C54*1+D54*2+E54*3+F54*4)/(45))/4</f>
        <v>0.3888888888888889</v>
      </c>
    </row>
    <row r="55" spans="1:17" x14ac:dyDescent="0.25">
      <c r="A55" s="12" t="s">
        <v>204</v>
      </c>
      <c r="B55" s="12" t="s">
        <v>193</v>
      </c>
      <c r="C55" s="12" t="s">
        <v>194</v>
      </c>
      <c r="D55" s="12" t="s">
        <v>195</v>
      </c>
      <c r="E55" s="12" t="s">
        <v>196</v>
      </c>
      <c r="F55" s="12" t="s">
        <v>197</v>
      </c>
      <c r="G55" s="12" t="s">
        <v>88</v>
      </c>
      <c r="H55" s="12"/>
      <c r="I55" s="12"/>
      <c r="J55" s="12"/>
      <c r="K55" s="12"/>
      <c r="L55" s="12"/>
      <c r="M55" s="12"/>
      <c r="N55" s="42"/>
      <c r="O55" s="43"/>
    </row>
    <row r="56" spans="1:17" x14ac:dyDescent="0.25">
      <c r="A56" s="12"/>
      <c r="B56" s="17">
        <v>6</v>
      </c>
      <c r="C56" s="17">
        <v>13</v>
      </c>
      <c r="D56" s="17">
        <v>13</v>
      </c>
      <c r="E56" s="17">
        <v>10</v>
      </c>
      <c r="F56" s="17">
        <v>1</v>
      </c>
      <c r="G56" s="17">
        <v>2</v>
      </c>
      <c r="H56" s="12"/>
      <c r="I56" s="12"/>
      <c r="J56" s="12"/>
      <c r="K56" s="12"/>
      <c r="L56" s="12"/>
      <c r="M56" s="12"/>
      <c r="N56" s="42">
        <f>SUM(B56:M56)</f>
        <v>45</v>
      </c>
      <c r="O56" s="43">
        <f t="shared" ref="O56:O90" si="4">((B56*0+C56*1+D56*2+E56*3+F56*4)/(45-G56))/4</f>
        <v>0.42441860465116277</v>
      </c>
    </row>
    <row r="57" spans="1:17" x14ac:dyDescent="0.25">
      <c r="A57" s="12" t="s">
        <v>205</v>
      </c>
      <c r="B57" s="12" t="s">
        <v>198</v>
      </c>
      <c r="C57" s="12" t="s">
        <v>199</v>
      </c>
      <c r="D57" s="12" t="s">
        <v>200</v>
      </c>
      <c r="E57" s="12" t="s">
        <v>201</v>
      </c>
      <c r="F57" s="12" t="s">
        <v>202</v>
      </c>
      <c r="G57" s="12" t="s">
        <v>88</v>
      </c>
      <c r="H57" s="12"/>
      <c r="I57" s="12"/>
      <c r="J57" s="12"/>
      <c r="K57" s="12"/>
      <c r="L57" s="12"/>
      <c r="M57" s="12"/>
      <c r="N57" s="42"/>
      <c r="O57" s="43"/>
    </row>
    <row r="58" spans="1:17" x14ac:dyDescent="0.25">
      <c r="A58" s="12"/>
      <c r="B58" s="17">
        <v>8</v>
      </c>
      <c r="C58" s="17">
        <v>24</v>
      </c>
      <c r="D58" s="17">
        <v>10</v>
      </c>
      <c r="E58" s="17">
        <v>0</v>
      </c>
      <c r="F58" s="17">
        <v>1</v>
      </c>
      <c r="G58" s="17">
        <v>2</v>
      </c>
      <c r="H58" s="12"/>
      <c r="I58" s="12"/>
      <c r="J58" s="12"/>
      <c r="K58" s="12"/>
      <c r="L58" s="12"/>
      <c r="M58" s="12"/>
      <c r="N58" s="42">
        <f>SUM(B58:M58)</f>
        <v>45</v>
      </c>
      <c r="O58" s="43">
        <f t="shared" si="4"/>
        <v>0.27906976744186046</v>
      </c>
    </row>
    <row r="59" spans="1:17" x14ac:dyDescent="0.25">
      <c r="A59" s="12" t="s">
        <v>203</v>
      </c>
      <c r="B59" s="12" t="s">
        <v>202</v>
      </c>
      <c r="C59" s="12" t="s">
        <v>201</v>
      </c>
      <c r="D59" s="12" t="s">
        <v>206</v>
      </c>
      <c r="E59" s="12" t="s">
        <v>207</v>
      </c>
      <c r="F59" s="12" t="s">
        <v>208</v>
      </c>
      <c r="G59" s="12" t="s">
        <v>88</v>
      </c>
      <c r="H59" s="12"/>
      <c r="I59" s="12"/>
      <c r="J59" s="12"/>
      <c r="K59" s="12"/>
      <c r="L59" s="12"/>
      <c r="M59" s="12"/>
      <c r="N59" s="42"/>
      <c r="O59" s="43"/>
    </row>
    <row r="60" spans="1:17" x14ac:dyDescent="0.25">
      <c r="A60" s="12"/>
      <c r="B60" s="17">
        <v>17</v>
      </c>
      <c r="C60" s="17">
        <v>13</v>
      </c>
      <c r="D60" s="17">
        <v>9</v>
      </c>
      <c r="E60" s="17">
        <v>4</v>
      </c>
      <c r="F60" s="17">
        <v>0</v>
      </c>
      <c r="G60" s="17">
        <v>2</v>
      </c>
      <c r="H60" s="12"/>
      <c r="I60" s="12"/>
      <c r="J60" s="12"/>
      <c r="K60" s="12"/>
      <c r="L60" s="12"/>
      <c r="M60" s="12"/>
      <c r="N60" s="42">
        <f>SUM(B60:M60)</f>
        <v>45</v>
      </c>
      <c r="O60" s="43">
        <f t="shared" si="4"/>
        <v>0.25</v>
      </c>
    </row>
    <row r="61" spans="1:17" x14ac:dyDescent="0.25">
      <c r="A61" s="12" t="s">
        <v>209</v>
      </c>
      <c r="B61" s="12" t="s">
        <v>202</v>
      </c>
      <c r="C61" s="12" t="s">
        <v>201</v>
      </c>
      <c r="D61" s="12" t="s">
        <v>206</v>
      </c>
      <c r="E61" s="12" t="s">
        <v>207</v>
      </c>
      <c r="F61" s="12" t="s">
        <v>199</v>
      </c>
      <c r="G61" s="12" t="s">
        <v>88</v>
      </c>
      <c r="H61" s="12"/>
      <c r="I61" s="12"/>
      <c r="J61" s="12"/>
      <c r="K61" s="12"/>
      <c r="L61" s="12"/>
      <c r="M61" s="12"/>
      <c r="N61" s="42"/>
      <c r="O61" s="43"/>
    </row>
    <row r="62" spans="1:17" x14ac:dyDescent="0.25">
      <c r="A62" s="12"/>
      <c r="B62" s="17">
        <v>22</v>
      </c>
      <c r="C62" s="17">
        <v>12</v>
      </c>
      <c r="D62" s="17">
        <v>6</v>
      </c>
      <c r="E62" s="17">
        <v>2</v>
      </c>
      <c r="F62" s="17">
        <v>0</v>
      </c>
      <c r="G62" s="17">
        <v>3</v>
      </c>
      <c r="H62" s="12"/>
      <c r="I62" s="12"/>
      <c r="J62" s="12"/>
      <c r="K62" s="12"/>
      <c r="L62" s="12"/>
      <c r="M62" s="12"/>
      <c r="N62" s="42">
        <f>SUM(B62:M62)</f>
        <v>45</v>
      </c>
      <c r="O62" s="43">
        <f t="shared" si="4"/>
        <v>0.17857142857142858</v>
      </c>
    </row>
    <row r="63" spans="1:17" x14ac:dyDescent="0.25">
      <c r="A63" s="12" t="s">
        <v>210</v>
      </c>
      <c r="B63" s="12" t="s">
        <v>202</v>
      </c>
      <c r="C63" s="12" t="s">
        <v>201</v>
      </c>
      <c r="D63" s="12" t="s">
        <v>206</v>
      </c>
      <c r="E63" s="12" t="s">
        <v>207</v>
      </c>
      <c r="F63" s="12" t="s">
        <v>199</v>
      </c>
      <c r="G63" s="12" t="s">
        <v>88</v>
      </c>
      <c r="H63" s="12"/>
      <c r="I63" s="12"/>
      <c r="J63" s="12"/>
      <c r="K63" s="12"/>
      <c r="L63" s="12"/>
      <c r="M63" s="12"/>
      <c r="N63" s="42"/>
      <c r="O63" s="43"/>
    </row>
    <row r="64" spans="1:17" x14ac:dyDescent="0.25">
      <c r="A64" s="12"/>
      <c r="B64" s="17">
        <v>18</v>
      </c>
      <c r="C64" s="17">
        <v>5</v>
      </c>
      <c r="D64" s="17">
        <v>11</v>
      </c>
      <c r="E64" s="17">
        <v>7</v>
      </c>
      <c r="F64" s="17">
        <v>1</v>
      </c>
      <c r="G64" s="17">
        <v>3</v>
      </c>
      <c r="H64" s="12"/>
      <c r="I64" s="12"/>
      <c r="J64" s="12"/>
      <c r="K64" s="12"/>
      <c r="L64" s="12"/>
      <c r="M64" s="12"/>
      <c r="N64" s="42">
        <f>SUM(B64:M64)</f>
        <v>45</v>
      </c>
      <c r="O64" s="43">
        <f t="shared" si="4"/>
        <v>0.30952380952380953</v>
      </c>
    </row>
    <row r="65" spans="1:15" x14ac:dyDescent="0.25">
      <c r="A65" s="12" t="s">
        <v>211</v>
      </c>
      <c r="B65" s="12" t="s">
        <v>202</v>
      </c>
      <c r="C65" s="12" t="s">
        <v>201</v>
      </c>
      <c r="D65" s="12" t="s">
        <v>206</v>
      </c>
      <c r="E65" s="12" t="s">
        <v>207</v>
      </c>
      <c r="F65" s="12" t="s">
        <v>199</v>
      </c>
      <c r="G65" s="12" t="s">
        <v>88</v>
      </c>
      <c r="H65" s="12"/>
      <c r="I65" s="12"/>
      <c r="J65" s="12"/>
      <c r="K65" s="12"/>
      <c r="L65" s="12"/>
      <c r="M65" s="12"/>
      <c r="N65" s="42"/>
      <c r="O65" s="43"/>
    </row>
    <row r="66" spans="1:15" x14ac:dyDescent="0.25">
      <c r="A66" s="12"/>
      <c r="B66" s="17">
        <v>35</v>
      </c>
      <c r="C66" s="17">
        <v>6</v>
      </c>
      <c r="D66" s="17">
        <v>2</v>
      </c>
      <c r="E66" s="17">
        <v>0</v>
      </c>
      <c r="F66" s="17">
        <v>0</v>
      </c>
      <c r="G66" s="17">
        <v>2</v>
      </c>
      <c r="H66" s="12"/>
      <c r="I66" s="12"/>
      <c r="J66" s="12"/>
      <c r="K66" s="12"/>
      <c r="L66" s="12"/>
      <c r="M66" s="12"/>
      <c r="N66" s="42">
        <f>SUM(B66:M66)</f>
        <v>45</v>
      </c>
      <c r="O66" s="43">
        <f t="shared" si="4"/>
        <v>5.8139534883720929E-2</v>
      </c>
    </row>
    <row r="67" spans="1:15" x14ac:dyDescent="0.25">
      <c r="A67" s="12" t="s">
        <v>212</v>
      </c>
      <c r="B67" s="12" t="s">
        <v>202</v>
      </c>
      <c r="C67" s="12" t="s">
        <v>201</v>
      </c>
      <c r="D67" s="12" t="s">
        <v>206</v>
      </c>
      <c r="E67" s="12" t="s">
        <v>207</v>
      </c>
      <c r="F67" s="12" t="s">
        <v>199</v>
      </c>
      <c r="G67" s="12" t="s">
        <v>88</v>
      </c>
      <c r="H67" s="12"/>
      <c r="I67" s="12"/>
      <c r="J67" s="12"/>
      <c r="K67" s="12"/>
      <c r="L67" s="12"/>
      <c r="M67" s="12"/>
      <c r="N67" s="42"/>
      <c r="O67" s="43"/>
    </row>
    <row r="68" spans="1:15" x14ac:dyDescent="0.25">
      <c r="A68" s="12" t="s">
        <v>84</v>
      </c>
      <c r="B68" s="17">
        <v>16</v>
      </c>
      <c r="C68" s="17">
        <v>12</v>
      </c>
      <c r="D68" s="17">
        <v>9</v>
      </c>
      <c r="E68" s="17">
        <v>3</v>
      </c>
      <c r="F68" s="17">
        <v>1</v>
      </c>
      <c r="G68" s="17">
        <v>4</v>
      </c>
      <c r="H68" s="12"/>
      <c r="I68" s="12"/>
      <c r="J68" s="12"/>
      <c r="K68" s="12"/>
      <c r="L68" s="12"/>
      <c r="M68" s="12"/>
      <c r="N68" s="42">
        <f>SUM(B68:M68)</f>
        <v>45</v>
      </c>
      <c r="O68" s="43">
        <f t="shared" si="4"/>
        <v>0.26219512195121952</v>
      </c>
    </row>
    <row r="69" spans="1:15" x14ac:dyDescent="0.25">
      <c r="A69" s="12" t="s">
        <v>213</v>
      </c>
      <c r="B69" s="12" t="s">
        <v>202</v>
      </c>
      <c r="C69" s="12" t="s">
        <v>201</v>
      </c>
      <c r="D69" s="12" t="s">
        <v>206</v>
      </c>
      <c r="E69" s="12" t="s">
        <v>207</v>
      </c>
      <c r="F69" s="12" t="s">
        <v>199</v>
      </c>
      <c r="G69" s="12" t="s">
        <v>88</v>
      </c>
      <c r="H69" s="12"/>
      <c r="I69" s="12"/>
      <c r="J69" s="12"/>
      <c r="K69" s="12"/>
      <c r="L69" s="12"/>
      <c r="M69" s="12"/>
      <c r="N69" s="42"/>
      <c r="O69" s="43"/>
    </row>
    <row r="70" spans="1:15" x14ac:dyDescent="0.25">
      <c r="A70" s="12"/>
      <c r="B70" s="17">
        <v>15</v>
      </c>
      <c r="C70" s="17">
        <v>15</v>
      </c>
      <c r="D70" s="17">
        <v>8</v>
      </c>
      <c r="E70" s="17">
        <v>3</v>
      </c>
      <c r="F70" s="17">
        <v>0</v>
      </c>
      <c r="G70" s="17">
        <v>4</v>
      </c>
      <c r="H70" s="12"/>
      <c r="I70" s="12"/>
      <c r="J70" s="12"/>
      <c r="K70" s="12"/>
      <c r="L70" s="12"/>
      <c r="M70" s="12"/>
      <c r="N70" s="42">
        <f>SUM(B70:M70)</f>
        <v>45</v>
      </c>
      <c r="O70" s="43">
        <f t="shared" si="4"/>
        <v>0.24390243902439024</v>
      </c>
    </row>
    <row r="71" spans="1:15" x14ac:dyDescent="0.25">
      <c r="A71" s="12" t="s">
        <v>214</v>
      </c>
      <c r="B71" s="12" t="s">
        <v>202</v>
      </c>
      <c r="C71" s="12" t="s">
        <v>201</v>
      </c>
      <c r="D71" s="12" t="s">
        <v>206</v>
      </c>
      <c r="E71" s="12" t="s">
        <v>207</v>
      </c>
      <c r="F71" s="12" t="s">
        <v>199</v>
      </c>
      <c r="G71" s="12" t="s">
        <v>88</v>
      </c>
      <c r="H71" s="12"/>
      <c r="I71" s="12"/>
      <c r="J71" s="12"/>
      <c r="K71" s="12"/>
      <c r="L71" s="12"/>
      <c r="M71" s="12"/>
      <c r="N71" s="42"/>
      <c r="O71" s="43"/>
    </row>
    <row r="72" spans="1:15" x14ac:dyDescent="0.25">
      <c r="A72" s="12"/>
      <c r="B72" s="17">
        <v>19</v>
      </c>
      <c r="C72" s="17">
        <v>8</v>
      </c>
      <c r="D72" s="17">
        <v>9</v>
      </c>
      <c r="E72" s="17">
        <v>5</v>
      </c>
      <c r="F72" s="17">
        <v>2</v>
      </c>
      <c r="G72" s="17">
        <v>2</v>
      </c>
      <c r="H72" s="12"/>
      <c r="I72" s="12"/>
      <c r="J72" s="12"/>
      <c r="K72" s="12"/>
      <c r="L72" s="12"/>
      <c r="M72" s="12"/>
      <c r="N72" s="42">
        <f>SUM(B72:M72)</f>
        <v>45</v>
      </c>
      <c r="O72" s="43">
        <f t="shared" si="4"/>
        <v>0.28488372093023256</v>
      </c>
    </row>
    <row r="73" spans="1:15" x14ac:dyDescent="0.25">
      <c r="A73" s="12" t="s">
        <v>215</v>
      </c>
      <c r="B73" s="12" t="s">
        <v>202</v>
      </c>
      <c r="C73" s="12" t="s">
        <v>201</v>
      </c>
      <c r="D73" s="12" t="s">
        <v>206</v>
      </c>
      <c r="E73" s="12" t="s">
        <v>207</v>
      </c>
      <c r="F73" s="12" t="s">
        <v>199</v>
      </c>
      <c r="G73" s="12" t="s">
        <v>88</v>
      </c>
      <c r="H73" s="12"/>
      <c r="I73" s="12"/>
      <c r="J73" s="12"/>
      <c r="K73" s="12"/>
      <c r="L73" s="12"/>
      <c r="M73" s="12"/>
      <c r="N73" s="42"/>
      <c r="O73" s="43"/>
    </row>
    <row r="74" spans="1:15" x14ac:dyDescent="0.25">
      <c r="A74" s="12"/>
      <c r="B74" s="17">
        <v>30</v>
      </c>
      <c r="C74" s="17">
        <v>4</v>
      </c>
      <c r="D74" s="17">
        <v>4</v>
      </c>
      <c r="E74" s="17">
        <v>2</v>
      </c>
      <c r="F74" s="17">
        <v>1</v>
      </c>
      <c r="G74" s="17">
        <v>4</v>
      </c>
      <c r="H74" s="12"/>
      <c r="I74" s="12"/>
      <c r="J74" s="12"/>
      <c r="K74" s="12"/>
      <c r="L74" s="12"/>
      <c r="M74" s="12"/>
      <c r="N74" s="42">
        <f>SUM(B74:M74)</f>
        <v>45</v>
      </c>
      <c r="O74" s="43">
        <f t="shared" si="4"/>
        <v>0.13414634146341464</v>
      </c>
    </row>
    <row r="75" spans="1:15" x14ac:dyDescent="0.25">
      <c r="A75" s="12" t="s">
        <v>216</v>
      </c>
      <c r="B75" s="12" t="s">
        <v>202</v>
      </c>
      <c r="C75" s="12" t="s">
        <v>201</v>
      </c>
      <c r="D75" s="12" t="s">
        <v>206</v>
      </c>
      <c r="E75" s="12" t="s">
        <v>207</v>
      </c>
      <c r="F75" s="12" t="s">
        <v>199</v>
      </c>
      <c r="G75" s="12" t="s">
        <v>88</v>
      </c>
      <c r="H75" s="12"/>
      <c r="I75" s="12"/>
      <c r="J75" s="12"/>
      <c r="K75" s="12"/>
      <c r="L75" s="12"/>
      <c r="M75" s="12"/>
      <c r="N75" s="42"/>
      <c r="O75" s="43"/>
    </row>
    <row r="76" spans="1:15" x14ac:dyDescent="0.25">
      <c r="A76" s="12"/>
      <c r="B76" s="17">
        <v>15</v>
      </c>
      <c r="C76" s="17">
        <v>11</v>
      </c>
      <c r="D76" s="17">
        <v>10</v>
      </c>
      <c r="E76" s="17">
        <v>5</v>
      </c>
      <c r="F76" s="17">
        <v>2</v>
      </c>
      <c r="G76" s="17">
        <v>2</v>
      </c>
      <c r="H76" s="12"/>
      <c r="I76" s="12"/>
      <c r="J76" s="12"/>
      <c r="K76" s="12"/>
      <c r="L76" s="12"/>
      <c r="M76" s="12"/>
      <c r="N76" s="42">
        <f>SUM(B76:M76)</f>
        <v>45</v>
      </c>
      <c r="O76" s="43">
        <f t="shared" si="4"/>
        <v>0.31395348837209303</v>
      </c>
    </row>
    <row r="77" spans="1:15" x14ac:dyDescent="0.25">
      <c r="A77" s="12" t="s">
        <v>217</v>
      </c>
      <c r="B77" s="12" t="s">
        <v>202</v>
      </c>
      <c r="C77" s="12" t="s">
        <v>201</v>
      </c>
      <c r="D77" s="12" t="s">
        <v>206</v>
      </c>
      <c r="E77" s="12" t="s">
        <v>207</v>
      </c>
      <c r="F77" s="12" t="s">
        <v>199</v>
      </c>
      <c r="G77" s="12" t="s">
        <v>88</v>
      </c>
      <c r="H77" s="12"/>
      <c r="I77" s="12"/>
      <c r="J77" s="12"/>
      <c r="K77" s="12"/>
      <c r="L77" s="12"/>
      <c r="M77" s="12"/>
      <c r="N77" s="42"/>
      <c r="O77" s="43"/>
    </row>
    <row r="78" spans="1:15" x14ac:dyDescent="0.25">
      <c r="A78" s="12"/>
      <c r="B78" s="17">
        <v>34</v>
      </c>
      <c r="C78" s="17">
        <v>6</v>
      </c>
      <c r="D78" s="17">
        <v>1</v>
      </c>
      <c r="E78" s="17">
        <v>1</v>
      </c>
      <c r="F78" s="17">
        <v>0</v>
      </c>
      <c r="G78" s="17">
        <v>3</v>
      </c>
      <c r="H78" s="12"/>
      <c r="I78" s="12"/>
      <c r="J78" s="12"/>
      <c r="K78" s="12"/>
      <c r="L78" s="12"/>
      <c r="M78" s="12"/>
      <c r="N78" s="42">
        <f>SUM(B78:M78)</f>
        <v>45</v>
      </c>
      <c r="O78" s="43">
        <f t="shared" si="4"/>
        <v>6.5476190476190479E-2</v>
      </c>
    </row>
    <row r="79" spans="1:15" x14ac:dyDescent="0.25">
      <c r="A79" s="12" t="s">
        <v>218</v>
      </c>
      <c r="B79" s="12" t="s">
        <v>202</v>
      </c>
      <c r="C79" s="12" t="s">
        <v>201</v>
      </c>
      <c r="D79" s="12" t="s">
        <v>206</v>
      </c>
      <c r="E79" s="12" t="s">
        <v>207</v>
      </c>
      <c r="F79" s="12" t="s">
        <v>199</v>
      </c>
      <c r="G79" s="12" t="s">
        <v>88</v>
      </c>
      <c r="H79" s="12"/>
      <c r="I79" s="12"/>
      <c r="J79" s="12"/>
      <c r="K79" s="12"/>
      <c r="L79" s="12"/>
      <c r="M79" s="12"/>
      <c r="N79" s="42"/>
      <c r="O79" s="43"/>
    </row>
    <row r="80" spans="1:15" x14ac:dyDescent="0.25">
      <c r="A80" s="12"/>
      <c r="B80" s="17">
        <v>13</v>
      </c>
      <c r="C80" s="17">
        <v>11</v>
      </c>
      <c r="D80" s="17">
        <v>8</v>
      </c>
      <c r="E80" s="17">
        <v>6</v>
      </c>
      <c r="F80" s="17">
        <v>4</v>
      </c>
      <c r="G80" s="17">
        <v>3</v>
      </c>
      <c r="H80" s="12"/>
      <c r="I80" s="12"/>
      <c r="J80" s="12"/>
      <c r="K80" s="12"/>
      <c r="L80" s="12"/>
      <c r="M80" s="12"/>
      <c r="N80" s="42">
        <f>SUM(B80:M80)</f>
        <v>45</v>
      </c>
      <c r="O80" s="43">
        <f t="shared" si="4"/>
        <v>0.36309523809523808</v>
      </c>
    </row>
    <row r="81" spans="1:15" x14ac:dyDescent="0.25">
      <c r="A81" s="12" t="s">
        <v>219</v>
      </c>
      <c r="B81" s="12" t="s">
        <v>202</v>
      </c>
      <c r="C81" s="12" t="s">
        <v>201</v>
      </c>
      <c r="D81" s="12" t="s">
        <v>206</v>
      </c>
      <c r="E81" s="12" t="s">
        <v>207</v>
      </c>
      <c r="F81" s="12" t="s">
        <v>199</v>
      </c>
      <c r="G81" s="12" t="s">
        <v>88</v>
      </c>
      <c r="H81" s="12"/>
      <c r="I81" s="12"/>
      <c r="J81" s="12"/>
      <c r="K81" s="12"/>
      <c r="L81" s="12"/>
      <c r="M81" s="12"/>
      <c r="N81" s="42"/>
      <c r="O81" s="43"/>
    </row>
    <row r="82" spans="1:15" x14ac:dyDescent="0.25">
      <c r="A82" s="12"/>
      <c r="B82" s="17">
        <v>20</v>
      </c>
      <c r="C82" s="17">
        <v>14</v>
      </c>
      <c r="D82" s="17">
        <v>5</v>
      </c>
      <c r="E82" s="17">
        <v>4</v>
      </c>
      <c r="F82" s="17">
        <v>0</v>
      </c>
      <c r="G82" s="17">
        <v>2</v>
      </c>
      <c r="H82" s="12"/>
      <c r="I82" s="12"/>
      <c r="J82" s="12"/>
      <c r="K82" s="12"/>
      <c r="L82" s="12"/>
      <c r="M82" s="12"/>
      <c r="N82" s="42">
        <f>SUM(B82:M82)</f>
        <v>45</v>
      </c>
      <c r="O82" s="43">
        <f t="shared" si="4"/>
        <v>0.20930232558139536</v>
      </c>
    </row>
    <row r="83" spans="1:15" x14ac:dyDescent="0.25">
      <c r="A83" s="12" t="s">
        <v>220</v>
      </c>
      <c r="B83" s="12" t="s">
        <v>202</v>
      </c>
      <c r="C83" s="12" t="s">
        <v>201</v>
      </c>
      <c r="D83" s="12" t="s">
        <v>206</v>
      </c>
      <c r="E83" s="12" t="s">
        <v>207</v>
      </c>
      <c r="F83" s="12" t="s">
        <v>199</v>
      </c>
      <c r="G83" s="12" t="s">
        <v>88</v>
      </c>
      <c r="H83" s="12"/>
      <c r="I83" s="12"/>
      <c r="J83" s="12"/>
      <c r="K83" s="12"/>
      <c r="L83" s="12"/>
      <c r="M83" s="12"/>
      <c r="N83" s="42"/>
      <c r="O83" s="43"/>
    </row>
    <row r="84" spans="1:15" x14ac:dyDescent="0.25">
      <c r="A84" s="12"/>
      <c r="B84" s="17">
        <v>31</v>
      </c>
      <c r="C84" s="17">
        <v>11</v>
      </c>
      <c r="D84" s="17">
        <v>1</v>
      </c>
      <c r="E84" s="17">
        <v>0</v>
      </c>
      <c r="F84" s="17">
        <v>0</v>
      </c>
      <c r="G84" s="17">
        <v>2</v>
      </c>
      <c r="H84" s="12"/>
      <c r="I84" s="12"/>
      <c r="J84" s="12"/>
      <c r="K84" s="12"/>
      <c r="L84" s="12"/>
      <c r="M84" s="12"/>
      <c r="N84" s="42">
        <f>SUM(B84:M84)</f>
        <v>45</v>
      </c>
      <c r="O84" s="43">
        <f t="shared" si="4"/>
        <v>7.5581395348837205E-2</v>
      </c>
    </row>
    <row r="85" spans="1:15" x14ac:dyDescent="0.25">
      <c r="A85" s="12" t="s">
        <v>221</v>
      </c>
      <c r="B85" s="12" t="s">
        <v>202</v>
      </c>
      <c r="C85" s="12" t="s">
        <v>201</v>
      </c>
      <c r="D85" s="12" t="s">
        <v>206</v>
      </c>
      <c r="E85" s="12" t="s">
        <v>207</v>
      </c>
      <c r="F85" s="12" t="s">
        <v>199</v>
      </c>
      <c r="G85" s="12" t="s">
        <v>88</v>
      </c>
      <c r="H85" s="12"/>
      <c r="I85" s="12"/>
      <c r="J85" s="12"/>
      <c r="K85" s="12"/>
      <c r="L85" s="12"/>
      <c r="M85" s="12"/>
      <c r="N85" s="42"/>
      <c r="O85" s="43"/>
    </row>
    <row r="86" spans="1:15" x14ac:dyDescent="0.25">
      <c r="A86" s="12"/>
      <c r="B86" s="17">
        <v>34</v>
      </c>
      <c r="C86" s="17">
        <v>5</v>
      </c>
      <c r="D86" s="17">
        <v>2</v>
      </c>
      <c r="E86" s="17">
        <v>0</v>
      </c>
      <c r="F86" s="17">
        <v>0</v>
      </c>
      <c r="G86" s="17">
        <v>4</v>
      </c>
      <c r="H86" s="12"/>
      <c r="I86" s="12"/>
      <c r="J86" s="12"/>
      <c r="K86" s="12"/>
      <c r="L86" s="12"/>
      <c r="M86" s="12"/>
      <c r="N86" s="42">
        <f>SUM(B86:M86)</f>
        <v>45</v>
      </c>
      <c r="O86" s="43">
        <f t="shared" si="4"/>
        <v>5.4878048780487805E-2</v>
      </c>
    </row>
    <row r="87" spans="1:15" x14ac:dyDescent="0.25">
      <c r="A87" s="12" t="s">
        <v>222</v>
      </c>
      <c r="B87" s="12" t="s">
        <v>202</v>
      </c>
      <c r="C87" s="12" t="s">
        <v>201</v>
      </c>
      <c r="D87" s="12" t="s">
        <v>206</v>
      </c>
      <c r="E87" s="12" t="s">
        <v>207</v>
      </c>
      <c r="F87" s="12" t="s">
        <v>199</v>
      </c>
      <c r="G87" s="12" t="s">
        <v>88</v>
      </c>
      <c r="H87" s="12"/>
      <c r="I87" s="12"/>
      <c r="J87" s="12"/>
      <c r="K87" s="12"/>
      <c r="L87" s="12"/>
      <c r="M87" s="12"/>
      <c r="N87" s="42"/>
      <c r="O87" s="43"/>
    </row>
    <row r="88" spans="1:15" x14ac:dyDescent="0.25">
      <c r="A88" s="12"/>
      <c r="B88" s="17">
        <v>15</v>
      </c>
      <c r="C88" s="17">
        <v>12</v>
      </c>
      <c r="D88" s="17">
        <v>4</v>
      </c>
      <c r="E88" s="17">
        <v>8</v>
      </c>
      <c r="F88" s="17">
        <v>4</v>
      </c>
      <c r="G88" s="17">
        <v>2</v>
      </c>
      <c r="H88" s="12"/>
      <c r="I88" s="12"/>
      <c r="J88" s="12"/>
      <c r="K88" s="12"/>
      <c r="L88" s="12"/>
      <c r="M88" s="12"/>
      <c r="N88" s="42">
        <f>SUM(B88:M88)</f>
        <v>45</v>
      </c>
      <c r="O88" s="43">
        <f t="shared" si="4"/>
        <v>0.34883720930232559</v>
      </c>
    </row>
    <row r="89" spans="1:15" x14ac:dyDescent="0.25">
      <c r="A89" s="12" t="s">
        <v>223</v>
      </c>
      <c r="B89" s="12" t="s">
        <v>202</v>
      </c>
      <c r="C89" s="12" t="s">
        <v>201</v>
      </c>
      <c r="D89" s="12" t="s">
        <v>206</v>
      </c>
      <c r="E89" s="12" t="s">
        <v>207</v>
      </c>
      <c r="F89" s="12" t="s">
        <v>199</v>
      </c>
      <c r="G89" s="12" t="s">
        <v>88</v>
      </c>
      <c r="H89" s="12"/>
      <c r="I89" s="12"/>
      <c r="J89" s="12"/>
      <c r="K89" s="12"/>
      <c r="L89" s="12"/>
      <c r="M89" s="12"/>
      <c r="N89" s="42"/>
      <c r="O89" s="43"/>
    </row>
    <row r="90" spans="1:15" x14ac:dyDescent="0.25">
      <c r="A90" s="12"/>
      <c r="B90" s="17">
        <v>30</v>
      </c>
      <c r="C90" s="17">
        <v>8</v>
      </c>
      <c r="D90" s="17">
        <v>4</v>
      </c>
      <c r="E90" s="17">
        <v>1</v>
      </c>
      <c r="F90" s="17">
        <v>0</v>
      </c>
      <c r="G90" s="17">
        <v>2</v>
      </c>
      <c r="H90" s="12"/>
      <c r="I90" s="12"/>
      <c r="J90" s="12"/>
      <c r="K90" s="12"/>
      <c r="L90" s="12"/>
      <c r="M90" s="12"/>
      <c r="N90" s="42">
        <f>SUM(B90:M90)</f>
        <v>45</v>
      </c>
      <c r="O90" s="43">
        <f t="shared" si="4"/>
        <v>0.11046511627906977</v>
      </c>
    </row>
    <row r="91" spans="1:15" x14ac:dyDescent="0.25">
      <c r="O91" s="41">
        <f>SUM(O54:O90)/19</f>
        <v>0.22922782471398767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"/>
  <sheetViews>
    <sheetView tabSelected="1" topLeftCell="A105" zoomScaleNormal="100" workbookViewId="0">
      <selection activeCell="A123" sqref="A123"/>
    </sheetView>
  </sheetViews>
  <sheetFormatPr defaultRowHeight="15" x14ac:dyDescent="0.25"/>
  <cols>
    <col min="1" max="1" width="61.85546875" style="11" bestFit="1" customWidth="1"/>
    <col min="2" max="2" width="20" style="11" bestFit="1" customWidth="1"/>
    <col min="3" max="3" width="16.42578125" style="11" bestFit="1" customWidth="1"/>
    <col min="4" max="4" width="19.85546875" style="11" bestFit="1" customWidth="1"/>
    <col min="5" max="5" width="20.5703125" style="11" bestFit="1" customWidth="1"/>
    <col min="6" max="6" width="22.140625" style="11" bestFit="1" customWidth="1"/>
    <col min="7" max="7" width="14.28515625" style="11" bestFit="1" customWidth="1"/>
    <col min="8" max="8" width="16.5703125" style="11" bestFit="1" customWidth="1"/>
    <col min="9" max="9" width="18.28515625" style="11" bestFit="1" customWidth="1"/>
    <col min="10" max="10" width="15.7109375" style="11" bestFit="1" customWidth="1"/>
    <col min="11" max="11" width="9.140625" style="11"/>
    <col min="12" max="12" width="12.85546875" style="11" bestFit="1" customWidth="1"/>
    <col min="13" max="13" width="12.85546875" style="11" customWidth="1"/>
    <col min="14" max="16384" width="9.140625" style="13"/>
  </cols>
  <sheetData>
    <row r="1" spans="1:14" x14ac:dyDescent="0.25">
      <c r="A1" s="11" t="s">
        <v>85</v>
      </c>
      <c r="B1" s="12" t="s">
        <v>86</v>
      </c>
      <c r="C1" s="12" t="s">
        <v>87</v>
      </c>
      <c r="D1" s="12" t="s">
        <v>88</v>
      </c>
    </row>
    <row r="2" spans="1:14" x14ac:dyDescent="0.25">
      <c r="B2" s="14">
        <v>25</v>
      </c>
      <c r="C2" s="14">
        <v>17</v>
      </c>
      <c r="D2" s="14">
        <v>3</v>
      </c>
      <c r="N2" s="13">
        <f>SUM(B2:L2)</f>
        <v>45</v>
      </c>
    </row>
    <row r="3" spans="1:14" x14ac:dyDescent="0.25">
      <c r="A3" s="11" t="s">
        <v>7</v>
      </c>
      <c r="B3" s="15" t="s">
        <v>89</v>
      </c>
      <c r="C3" s="15" t="s">
        <v>90</v>
      </c>
      <c r="D3" s="15" t="s">
        <v>91</v>
      </c>
      <c r="E3" s="15" t="s">
        <v>92</v>
      </c>
      <c r="F3" s="15" t="s">
        <v>93</v>
      </c>
      <c r="G3" s="15" t="s">
        <v>94</v>
      </c>
      <c r="H3" s="12" t="s">
        <v>95</v>
      </c>
    </row>
    <row r="4" spans="1:14" x14ac:dyDescent="0.25">
      <c r="B4" s="14">
        <v>0</v>
      </c>
      <c r="C4" s="14">
        <v>7</v>
      </c>
      <c r="D4" s="14">
        <v>14</v>
      </c>
      <c r="E4" s="14">
        <v>12</v>
      </c>
      <c r="F4" s="14">
        <v>6</v>
      </c>
      <c r="G4" s="14">
        <v>4</v>
      </c>
      <c r="H4" s="14">
        <v>2</v>
      </c>
      <c r="N4" s="13">
        <f>SUM(B4:L4)</f>
        <v>45</v>
      </c>
    </row>
    <row r="5" spans="1:14" x14ac:dyDescent="0.25">
      <c r="A5" s="11" t="s">
        <v>96</v>
      </c>
      <c r="B5" s="12" t="s">
        <v>97</v>
      </c>
      <c r="C5" s="12" t="s">
        <v>98</v>
      </c>
      <c r="D5" s="12" t="s">
        <v>99</v>
      </c>
      <c r="E5" s="12" t="s">
        <v>100</v>
      </c>
      <c r="F5" s="12" t="s">
        <v>101</v>
      </c>
      <c r="G5" s="12" t="s">
        <v>102</v>
      </c>
      <c r="H5" s="12" t="s">
        <v>103</v>
      </c>
      <c r="I5" s="12" t="s">
        <v>104</v>
      </c>
      <c r="J5" s="12" t="s">
        <v>105</v>
      </c>
      <c r="K5" s="12" t="s">
        <v>106</v>
      </c>
      <c r="L5" s="12" t="s">
        <v>88</v>
      </c>
      <c r="M5" s="16"/>
    </row>
    <row r="6" spans="1:14" x14ac:dyDescent="0.25">
      <c r="B6" s="37">
        <f>B7/45</f>
        <v>2.2222222222222223E-2</v>
      </c>
      <c r="C6" s="37">
        <f t="shared" ref="C6:H6" si="0">C7/45</f>
        <v>0.1111111111111111</v>
      </c>
      <c r="D6" s="37">
        <f t="shared" si="0"/>
        <v>0.1111111111111111</v>
      </c>
      <c r="E6" s="37">
        <f t="shared" si="0"/>
        <v>0.2</v>
      </c>
      <c r="F6" s="37">
        <f t="shared" si="0"/>
        <v>0.1111111111111111</v>
      </c>
      <c r="G6" s="37">
        <f t="shared" si="0"/>
        <v>0.2</v>
      </c>
      <c r="H6" s="37">
        <f t="shared" si="0"/>
        <v>0.15555555555555556</v>
      </c>
      <c r="I6" s="37">
        <f t="shared" ref="I6" si="1">I7/45</f>
        <v>6.6666666666666666E-2</v>
      </c>
      <c r="J6" s="37">
        <f t="shared" ref="J6" si="2">J7/45</f>
        <v>0</v>
      </c>
      <c r="K6" s="37">
        <f t="shared" ref="K6" si="3">K7/45</f>
        <v>0</v>
      </c>
      <c r="L6" s="37">
        <f t="shared" ref="L6" si="4">L7/45</f>
        <v>2.2222222222222223E-2</v>
      </c>
      <c r="M6" s="16"/>
    </row>
    <row r="7" spans="1:14" x14ac:dyDescent="0.25">
      <c r="B7" s="17">
        <v>1</v>
      </c>
      <c r="C7" s="17">
        <v>5</v>
      </c>
      <c r="D7" s="17">
        <v>5</v>
      </c>
      <c r="E7" s="17">
        <v>9</v>
      </c>
      <c r="F7" s="17">
        <v>5</v>
      </c>
      <c r="G7" s="17">
        <v>9</v>
      </c>
      <c r="H7" s="17">
        <v>7</v>
      </c>
      <c r="I7" s="17">
        <v>3</v>
      </c>
      <c r="J7" s="17">
        <v>0</v>
      </c>
      <c r="K7" s="17">
        <v>0</v>
      </c>
      <c r="L7" s="17">
        <v>1</v>
      </c>
      <c r="M7" s="18"/>
      <c r="N7" s="13">
        <f>SUM(B7:L7)</f>
        <v>45</v>
      </c>
    </row>
    <row r="8" spans="1:14" x14ac:dyDescent="0.25">
      <c r="A8" s="11" t="s">
        <v>13</v>
      </c>
      <c r="B8" s="11" t="s">
        <v>107</v>
      </c>
      <c r="C8" s="11" t="s">
        <v>108</v>
      </c>
      <c r="D8" s="11" t="s">
        <v>109</v>
      </c>
      <c r="E8" s="11" t="s">
        <v>15</v>
      </c>
      <c r="F8" s="11" t="s">
        <v>110</v>
      </c>
      <c r="G8" s="11" t="s">
        <v>13</v>
      </c>
      <c r="H8" s="11" t="s">
        <v>74</v>
      </c>
      <c r="I8" s="11" t="s">
        <v>110</v>
      </c>
    </row>
    <row r="9" spans="1:14" x14ac:dyDescent="0.25">
      <c r="A9" s="11" t="s">
        <v>111</v>
      </c>
      <c r="B9" s="12" t="s">
        <v>112</v>
      </c>
      <c r="C9" s="12" t="s">
        <v>117</v>
      </c>
      <c r="D9" s="12" t="s">
        <v>113</v>
      </c>
      <c r="E9" s="12" t="s">
        <v>114</v>
      </c>
      <c r="F9" s="12" t="s">
        <v>118</v>
      </c>
      <c r="G9" s="12" t="s">
        <v>115</v>
      </c>
      <c r="H9" s="12" t="s">
        <v>116</v>
      </c>
    </row>
    <row r="10" spans="1:14" x14ac:dyDescent="0.25">
      <c r="B10" s="37">
        <f>B11/45</f>
        <v>0.35555555555555557</v>
      </c>
      <c r="C10" s="37">
        <f t="shared" ref="C10:H10" si="5">C11/45</f>
        <v>0.46666666666666667</v>
      </c>
      <c r="D10" s="37">
        <f t="shared" si="5"/>
        <v>8.8888888888888892E-2</v>
      </c>
      <c r="E10" s="37">
        <f t="shared" si="5"/>
        <v>0.28888888888888886</v>
      </c>
      <c r="F10" s="37">
        <f t="shared" si="5"/>
        <v>0.13333333333333333</v>
      </c>
      <c r="G10" s="37">
        <f t="shared" si="5"/>
        <v>0</v>
      </c>
      <c r="H10" s="37">
        <f t="shared" si="5"/>
        <v>0.1111111111111111</v>
      </c>
      <c r="J10" s="11" t="s">
        <v>84</v>
      </c>
    </row>
    <row r="11" spans="1:14" x14ac:dyDescent="0.25">
      <c r="B11" s="17">
        <v>16</v>
      </c>
      <c r="C11" s="17">
        <v>21</v>
      </c>
      <c r="D11" s="17">
        <v>4</v>
      </c>
      <c r="E11" s="17">
        <v>13</v>
      </c>
      <c r="F11" s="17">
        <v>6</v>
      </c>
      <c r="G11" s="17">
        <v>0</v>
      </c>
      <c r="H11" s="17">
        <v>5</v>
      </c>
      <c r="N11" s="13">
        <f>SUM(B11:L11)</f>
        <v>65</v>
      </c>
    </row>
    <row r="12" spans="1:14" x14ac:dyDescent="0.25">
      <c r="A12" s="11" t="s">
        <v>119</v>
      </c>
      <c r="B12" s="12" t="s">
        <v>120</v>
      </c>
      <c r="C12" s="12" t="s">
        <v>121</v>
      </c>
      <c r="D12" s="12" t="s">
        <v>122</v>
      </c>
      <c r="E12" s="12" t="s">
        <v>123</v>
      </c>
      <c r="F12" s="12" t="s">
        <v>124</v>
      </c>
      <c r="G12" s="12"/>
    </row>
    <row r="13" spans="1:14" x14ac:dyDescent="0.25">
      <c r="B13" s="33">
        <v>12</v>
      </c>
      <c r="C13" s="33">
        <v>18</v>
      </c>
      <c r="D13" s="33">
        <v>10</v>
      </c>
      <c r="E13" s="33">
        <v>4</v>
      </c>
      <c r="F13" s="33">
        <v>1</v>
      </c>
      <c r="G13" s="33"/>
      <c r="N13" s="13">
        <f>SUM(B13:L13)</f>
        <v>45</v>
      </c>
    </row>
    <row r="14" spans="1:14" x14ac:dyDescent="0.25">
      <c r="A14" s="11" t="s">
        <v>125</v>
      </c>
      <c r="B14" s="12" t="s">
        <v>126</v>
      </c>
      <c r="C14" s="12" t="s">
        <v>127</v>
      </c>
      <c r="D14" s="12" t="s">
        <v>128</v>
      </c>
      <c r="E14" s="12" t="s">
        <v>129</v>
      </c>
      <c r="F14" s="12" t="s">
        <v>130</v>
      </c>
      <c r="G14" s="12" t="s">
        <v>131</v>
      </c>
      <c r="H14" s="12" t="s">
        <v>132</v>
      </c>
      <c r="I14" s="12" t="s">
        <v>133</v>
      </c>
      <c r="J14" s="12" t="s">
        <v>134</v>
      </c>
      <c r="K14" s="12" t="s">
        <v>135</v>
      </c>
      <c r="L14" s="12" t="s">
        <v>88</v>
      </c>
      <c r="M14" s="16"/>
    </row>
    <row r="15" spans="1:14" x14ac:dyDescent="0.25">
      <c r="B15" s="39">
        <f>B16/45</f>
        <v>4.4444444444444446E-2</v>
      </c>
      <c r="C15" s="39">
        <f t="shared" ref="C15:L15" si="6">C16/45</f>
        <v>0</v>
      </c>
      <c r="D15" s="39">
        <f t="shared" si="6"/>
        <v>4.4444444444444446E-2</v>
      </c>
      <c r="E15" s="39">
        <f t="shared" si="6"/>
        <v>0</v>
      </c>
      <c r="F15" s="39">
        <f t="shared" si="6"/>
        <v>6.6666666666666666E-2</v>
      </c>
      <c r="G15" s="39">
        <f t="shared" si="6"/>
        <v>0.1111111111111111</v>
      </c>
      <c r="H15" s="39">
        <f t="shared" si="6"/>
        <v>0.17777777777777778</v>
      </c>
      <c r="I15" s="39">
        <f t="shared" si="6"/>
        <v>0.26666666666666666</v>
      </c>
      <c r="J15" s="39">
        <f t="shared" si="6"/>
        <v>0.1111111111111111</v>
      </c>
      <c r="K15" s="39">
        <f t="shared" si="6"/>
        <v>0.13333333333333333</v>
      </c>
      <c r="L15" s="39">
        <f t="shared" si="6"/>
        <v>4.4444444444444446E-2</v>
      </c>
      <c r="M15" s="16"/>
    </row>
    <row r="16" spans="1:14" ht="15.75" thickBot="1" x14ac:dyDescent="0.3">
      <c r="B16" s="19">
        <v>2</v>
      </c>
      <c r="C16" s="20">
        <v>0</v>
      </c>
      <c r="D16" s="20">
        <v>2</v>
      </c>
      <c r="E16" s="20">
        <v>0</v>
      </c>
      <c r="F16" s="20">
        <v>3</v>
      </c>
      <c r="G16" s="19">
        <v>5</v>
      </c>
      <c r="H16" s="21">
        <v>8</v>
      </c>
      <c r="I16" s="21">
        <v>12</v>
      </c>
      <c r="J16" s="21">
        <v>5</v>
      </c>
      <c r="K16" s="22">
        <v>6</v>
      </c>
      <c r="L16" s="17">
        <v>2</v>
      </c>
      <c r="M16" s="18"/>
      <c r="N16" s="13">
        <f>SUM(B16:L16)</f>
        <v>45</v>
      </c>
    </row>
    <row r="17" spans="1:14" ht="15.75" thickBot="1" x14ac:dyDescent="0.3">
      <c r="A17" s="11" t="s">
        <v>136</v>
      </c>
      <c r="B17" s="12" t="s">
        <v>139</v>
      </c>
      <c r="C17" s="12" t="s">
        <v>140</v>
      </c>
      <c r="D17" s="12" t="s">
        <v>141</v>
      </c>
      <c r="E17" s="12" t="s">
        <v>137</v>
      </c>
      <c r="F17" s="12" t="s">
        <v>138</v>
      </c>
      <c r="G17" s="12"/>
    </row>
    <row r="18" spans="1:14" x14ac:dyDescent="0.25">
      <c r="B18" s="23">
        <v>7</v>
      </c>
      <c r="C18" s="24">
        <v>23</v>
      </c>
      <c r="D18" s="24">
        <v>13</v>
      </c>
      <c r="E18" s="24">
        <v>2</v>
      </c>
      <c r="F18" s="25">
        <v>0</v>
      </c>
      <c r="G18" s="26"/>
      <c r="N18" s="13">
        <f>SUM(B18:L18)</f>
        <v>45</v>
      </c>
    </row>
    <row r="19" spans="1:14" x14ac:dyDescent="0.25">
      <c r="A19" s="11" t="s">
        <v>142</v>
      </c>
      <c r="B19" s="12" t="s">
        <v>138</v>
      </c>
      <c r="C19" s="12" t="s">
        <v>143</v>
      </c>
      <c r="D19" s="12" t="s">
        <v>141</v>
      </c>
      <c r="E19" s="12" t="s">
        <v>140</v>
      </c>
      <c r="F19" s="12" t="s">
        <v>139</v>
      </c>
    </row>
    <row r="20" spans="1:14" ht="15.75" thickBot="1" x14ac:dyDescent="0.3">
      <c r="B20" s="17">
        <v>10</v>
      </c>
      <c r="C20" s="17">
        <v>25</v>
      </c>
      <c r="D20" s="17">
        <v>10</v>
      </c>
      <c r="E20" s="17">
        <v>0</v>
      </c>
      <c r="F20" s="17">
        <v>0</v>
      </c>
      <c r="N20" s="13">
        <f>SUM(B20:L20)</f>
        <v>45</v>
      </c>
    </row>
    <row r="21" spans="1:14" ht="15.75" thickBot="1" x14ac:dyDescent="0.3">
      <c r="A21" s="11" t="s">
        <v>149</v>
      </c>
      <c r="B21" s="27" t="s">
        <v>144</v>
      </c>
      <c r="C21" s="28" t="s">
        <v>145</v>
      </c>
      <c r="D21" s="28" t="s">
        <v>146</v>
      </c>
      <c r="E21" s="28" t="s">
        <v>147</v>
      </c>
      <c r="F21" s="28" t="s">
        <v>148</v>
      </c>
    </row>
    <row r="22" spans="1:14" ht="15.75" thickBot="1" x14ac:dyDescent="0.3">
      <c r="A22" s="11" t="s">
        <v>228</v>
      </c>
      <c r="B22" s="35">
        <f>B24*100/45</f>
        <v>4.4444444444444446</v>
      </c>
      <c r="C22" s="35">
        <f t="shared" ref="C22:F22" si="7">C24*100/45</f>
        <v>2.2222222222222223</v>
      </c>
      <c r="D22" s="35">
        <f t="shared" si="7"/>
        <v>15.555555555555555</v>
      </c>
      <c r="E22" s="35">
        <f t="shared" si="7"/>
        <v>22.222222222222221</v>
      </c>
      <c r="F22" s="35">
        <f t="shared" si="7"/>
        <v>55.555555555555557</v>
      </c>
    </row>
    <row r="23" spans="1:14" ht="15.75" thickBot="1" x14ac:dyDescent="0.3">
      <c r="A23" s="11" t="s">
        <v>229</v>
      </c>
      <c r="B23" s="35">
        <f>B26*100/45</f>
        <v>20</v>
      </c>
      <c r="C23" s="35">
        <f t="shared" ref="C23:F23" si="8">C26*100/45</f>
        <v>28.888888888888889</v>
      </c>
      <c r="D23" s="35">
        <f t="shared" si="8"/>
        <v>35.555555555555557</v>
      </c>
      <c r="E23" s="35">
        <f t="shared" si="8"/>
        <v>8.8888888888888893</v>
      </c>
      <c r="F23" s="35">
        <f t="shared" si="8"/>
        <v>6.666666666666667</v>
      </c>
    </row>
    <row r="24" spans="1:14" ht="15.75" thickBot="1" x14ac:dyDescent="0.3">
      <c r="B24" s="29">
        <v>2</v>
      </c>
      <c r="C24" s="30">
        <v>1</v>
      </c>
      <c r="D24" s="30">
        <v>7</v>
      </c>
      <c r="E24" s="30">
        <v>10</v>
      </c>
      <c r="F24" s="30">
        <v>25</v>
      </c>
      <c r="N24" s="13">
        <f>SUM(B24:L24)</f>
        <v>45</v>
      </c>
    </row>
    <row r="25" spans="1:14" ht="15.75" hidden="1" thickBot="1" x14ac:dyDescent="0.3">
      <c r="A25" s="11" t="s">
        <v>225</v>
      </c>
      <c r="B25" s="27" t="s">
        <v>144</v>
      </c>
      <c r="C25" s="28" t="s">
        <v>145</v>
      </c>
      <c r="D25" s="28" t="s">
        <v>146</v>
      </c>
      <c r="E25" s="28" t="s">
        <v>147</v>
      </c>
      <c r="F25" s="28" t="s">
        <v>148</v>
      </c>
    </row>
    <row r="26" spans="1:14" ht="15.75" thickBot="1" x14ac:dyDescent="0.3">
      <c r="B26" s="29">
        <v>9</v>
      </c>
      <c r="C26" s="30">
        <v>13</v>
      </c>
      <c r="D26" s="30">
        <v>16</v>
      </c>
      <c r="E26" s="30">
        <v>4</v>
      </c>
      <c r="F26" s="30">
        <v>3</v>
      </c>
      <c r="N26" s="13">
        <f>SUM(B26:L26)</f>
        <v>45</v>
      </c>
    </row>
    <row r="27" spans="1:14" ht="15.75" thickBot="1" x14ac:dyDescent="0.3">
      <c r="A27" s="11" t="s">
        <v>150</v>
      </c>
      <c r="B27" s="27" t="s">
        <v>144</v>
      </c>
      <c r="C27" s="28" t="s">
        <v>145</v>
      </c>
      <c r="D27" s="28" t="s">
        <v>146</v>
      </c>
      <c r="E27" s="28" t="s">
        <v>147</v>
      </c>
      <c r="F27" s="28" t="s">
        <v>148</v>
      </c>
    </row>
    <row r="28" spans="1:14" ht="15.75" thickBot="1" x14ac:dyDescent="0.3">
      <c r="A28" s="11" t="s">
        <v>230</v>
      </c>
      <c r="B28" s="35">
        <f>B30*100/45</f>
        <v>48.888888888888886</v>
      </c>
      <c r="C28" s="35">
        <f t="shared" ref="C28:F28" si="9">C30*100/45</f>
        <v>35.555555555555557</v>
      </c>
      <c r="D28" s="35">
        <f t="shared" si="9"/>
        <v>15.555555555555555</v>
      </c>
      <c r="E28" s="35">
        <f t="shared" si="9"/>
        <v>0</v>
      </c>
      <c r="F28" s="35">
        <f t="shared" si="9"/>
        <v>0</v>
      </c>
    </row>
    <row r="29" spans="1:14" ht="15.75" thickBot="1" x14ac:dyDescent="0.3">
      <c r="A29" s="11" t="s">
        <v>231</v>
      </c>
      <c r="B29" s="35">
        <f>B32*100/45</f>
        <v>35.555555555555557</v>
      </c>
      <c r="C29" s="35">
        <f t="shared" ref="C29:F29" si="10">C32*100/45</f>
        <v>42.222222222222221</v>
      </c>
      <c r="D29" s="35">
        <f t="shared" si="10"/>
        <v>17.777777777777779</v>
      </c>
      <c r="E29" s="35">
        <f t="shared" si="10"/>
        <v>2.2222222222222223</v>
      </c>
      <c r="F29" s="35">
        <f t="shared" si="10"/>
        <v>2.2222222222222223</v>
      </c>
    </row>
    <row r="30" spans="1:14" ht="15.75" thickBot="1" x14ac:dyDescent="0.3">
      <c r="B30" s="29">
        <v>22</v>
      </c>
      <c r="C30" s="30">
        <v>16</v>
      </c>
      <c r="D30" s="30">
        <v>7</v>
      </c>
      <c r="E30" s="30">
        <v>0</v>
      </c>
      <c r="F30" s="30">
        <v>0</v>
      </c>
      <c r="N30" s="13">
        <f>SUM(B30:L30)</f>
        <v>45</v>
      </c>
    </row>
    <row r="31" spans="1:14" ht="15.75" thickBot="1" x14ac:dyDescent="0.3">
      <c r="A31" s="11" t="s">
        <v>226</v>
      </c>
      <c r="B31" s="27" t="s">
        <v>144</v>
      </c>
      <c r="C31" s="28" t="s">
        <v>145</v>
      </c>
      <c r="D31" s="28" t="s">
        <v>146</v>
      </c>
      <c r="E31" s="28" t="s">
        <v>147</v>
      </c>
      <c r="F31" s="28" t="s">
        <v>148</v>
      </c>
    </row>
    <row r="32" spans="1:14" x14ac:dyDescent="0.25">
      <c r="B32" s="31">
        <v>16</v>
      </c>
      <c r="C32" s="32">
        <v>19</v>
      </c>
      <c r="D32" s="32">
        <v>8</v>
      </c>
      <c r="E32" s="32">
        <v>1</v>
      </c>
      <c r="F32" s="32">
        <v>1</v>
      </c>
      <c r="N32" s="13">
        <f>SUM(B32:L32)</f>
        <v>45</v>
      </c>
    </row>
    <row r="33" spans="1:14" x14ac:dyDescent="0.25">
      <c r="A33" s="11" t="s">
        <v>151</v>
      </c>
      <c r="B33" s="12" t="s">
        <v>152</v>
      </c>
      <c r="C33" s="12" t="s">
        <v>153</v>
      </c>
      <c r="D33" s="12" t="s">
        <v>157</v>
      </c>
      <c r="E33" s="12" t="s">
        <v>154</v>
      </c>
      <c r="F33" s="12" t="s">
        <v>155</v>
      </c>
      <c r="G33" s="12" t="s">
        <v>156</v>
      </c>
      <c r="H33" s="12" t="s">
        <v>158</v>
      </c>
      <c r="I33" s="12" t="s">
        <v>159</v>
      </c>
      <c r="J33" s="12" t="s">
        <v>160</v>
      </c>
    </row>
    <row r="34" spans="1:14" x14ac:dyDescent="0.25">
      <c r="A34" s="11" t="s">
        <v>232</v>
      </c>
      <c r="B34" s="36">
        <f>B35*100/45</f>
        <v>48.888888888888886</v>
      </c>
      <c r="C34" s="36">
        <f t="shared" ref="C34:J34" si="11">C35*100/45</f>
        <v>11.111111111111111</v>
      </c>
      <c r="D34" s="36">
        <f t="shared" si="11"/>
        <v>35.555555555555557</v>
      </c>
      <c r="E34" s="36">
        <f t="shared" si="11"/>
        <v>62.222222222222221</v>
      </c>
      <c r="F34" s="36">
        <f t="shared" si="11"/>
        <v>62.222222222222221</v>
      </c>
      <c r="G34" s="36">
        <f t="shared" si="11"/>
        <v>13.333333333333334</v>
      </c>
      <c r="H34" s="36">
        <f t="shared" si="11"/>
        <v>2.2222222222222223</v>
      </c>
      <c r="I34" s="36">
        <f t="shared" si="11"/>
        <v>4.4444444444444446</v>
      </c>
      <c r="J34" s="36">
        <f t="shared" si="11"/>
        <v>13.333333333333334</v>
      </c>
    </row>
    <row r="35" spans="1:14" hidden="1" x14ac:dyDescent="0.25">
      <c r="B35" s="17">
        <v>22</v>
      </c>
      <c r="C35" s="17">
        <v>5</v>
      </c>
      <c r="D35" s="17">
        <v>16</v>
      </c>
      <c r="E35" s="17">
        <v>28</v>
      </c>
      <c r="F35" s="17">
        <v>28</v>
      </c>
      <c r="G35" s="17">
        <v>6</v>
      </c>
      <c r="H35" s="17">
        <v>1</v>
      </c>
      <c r="I35" s="17">
        <v>2</v>
      </c>
      <c r="J35" s="17">
        <v>6</v>
      </c>
      <c r="N35" s="13">
        <f>SUM(B35:L35)</f>
        <v>114</v>
      </c>
    </row>
    <row r="36" spans="1:14" hidden="1" x14ac:dyDescent="0.25">
      <c r="A36" s="11" t="s">
        <v>161</v>
      </c>
      <c r="B36" s="12" t="s">
        <v>152</v>
      </c>
      <c r="C36" s="12" t="s">
        <v>153</v>
      </c>
      <c r="D36" s="12" t="s">
        <v>157</v>
      </c>
      <c r="E36" s="12" t="s">
        <v>154</v>
      </c>
      <c r="F36" s="12" t="s">
        <v>155</v>
      </c>
      <c r="G36" s="12" t="s">
        <v>156</v>
      </c>
      <c r="H36" s="12" t="s">
        <v>158</v>
      </c>
      <c r="I36" s="12" t="s">
        <v>159</v>
      </c>
      <c r="J36" s="12" t="s">
        <v>160</v>
      </c>
    </row>
    <row r="37" spans="1:14" x14ac:dyDescent="0.25">
      <c r="A37" s="11" t="s">
        <v>233</v>
      </c>
      <c r="B37" s="12">
        <f>B38*10</f>
        <v>46</v>
      </c>
      <c r="C37" s="12">
        <f t="shared" ref="C37:J37" si="12">C38*10</f>
        <v>50</v>
      </c>
      <c r="D37" s="12">
        <f t="shared" si="12"/>
        <v>44</v>
      </c>
      <c r="E37" s="12">
        <f t="shared" si="12"/>
        <v>80</v>
      </c>
      <c r="F37" s="12">
        <f t="shared" si="12"/>
        <v>59</v>
      </c>
      <c r="G37" s="12">
        <f t="shared" si="12"/>
        <v>49</v>
      </c>
      <c r="H37" s="12">
        <f t="shared" si="12"/>
        <v>29</v>
      </c>
      <c r="I37" s="12">
        <f t="shared" si="12"/>
        <v>33</v>
      </c>
      <c r="J37" s="12">
        <f t="shared" si="12"/>
        <v>25</v>
      </c>
    </row>
    <row r="38" spans="1:14" hidden="1" x14ac:dyDescent="0.25">
      <c r="A38" s="13"/>
      <c r="B38" s="17">
        <v>4.5999999999999996</v>
      </c>
      <c r="C38" s="17">
        <v>5</v>
      </c>
      <c r="D38" s="17">
        <v>4.4000000000000004</v>
      </c>
      <c r="E38" s="17">
        <v>8</v>
      </c>
      <c r="F38" s="17">
        <v>5.9</v>
      </c>
      <c r="G38" s="17">
        <v>4.9000000000000004</v>
      </c>
      <c r="H38" s="17">
        <v>2.9</v>
      </c>
      <c r="I38" s="17">
        <v>3.3</v>
      </c>
      <c r="J38" s="17">
        <v>2.5</v>
      </c>
    </row>
    <row r="39" spans="1:14" x14ac:dyDescent="0.25">
      <c r="B39" s="18" t="s">
        <v>163</v>
      </c>
      <c r="C39" s="18"/>
      <c r="D39" s="18"/>
      <c r="E39" s="18"/>
      <c r="F39" s="18"/>
      <c r="G39" s="18"/>
      <c r="H39" s="18" t="s">
        <v>169</v>
      </c>
      <c r="I39" s="18"/>
      <c r="J39" s="18"/>
    </row>
    <row r="40" spans="1:14" x14ac:dyDescent="0.25">
      <c r="A40" s="11" t="s">
        <v>162</v>
      </c>
      <c r="B40" s="12" t="s">
        <v>164</v>
      </c>
      <c r="C40" s="12" t="s">
        <v>165</v>
      </c>
      <c r="D40" s="12" t="s">
        <v>166</v>
      </c>
      <c r="E40" s="12" t="s">
        <v>167</v>
      </c>
      <c r="F40" s="12" t="s">
        <v>168</v>
      </c>
      <c r="G40" s="12" t="s">
        <v>88</v>
      </c>
      <c r="H40" s="12" t="s">
        <v>164</v>
      </c>
      <c r="I40" s="12" t="s">
        <v>165</v>
      </c>
      <c r="J40" s="12" t="s">
        <v>166</v>
      </c>
      <c r="K40" s="12" t="s">
        <v>167</v>
      </c>
      <c r="L40" s="12" t="s">
        <v>168</v>
      </c>
      <c r="M40" s="12" t="s">
        <v>88</v>
      </c>
    </row>
    <row r="41" spans="1:14" hidden="1" x14ac:dyDescent="0.25">
      <c r="A41" s="11" t="s">
        <v>84</v>
      </c>
      <c r="B41" s="17">
        <v>17</v>
      </c>
      <c r="C41" s="17">
        <v>7</v>
      </c>
      <c r="D41" s="17">
        <v>12</v>
      </c>
      <c r="E41" s="17">
        <v>6</v>
      </c>
      <c r="F41" s="17">
        <v>3</v>
      </c>
      <c r="G41" s="17">
        <v>0</v>
      </c>
      <c r="H41" s="17">
        <v>11</v>
      </c>
      <c r="I41" s="17">
        <v>9</v>
      </c>
      <c r="J41" s="17">
        <v>8</v>
      </c>
      <c r="K41" s="17">
        <v>9</v>
      </c>
      <c r="L41" s="17">
        <v>8</v>
      </c>
      <c r="M41" s="17">
        <v>0</v>
      </c>
      <c r="N41" s="13">
        <f>SUM(B41:M41)</f>
        <v>90</v>
      </c>
    </row>
    <row r="42" spans="1:14" hidden="1" x14ac:dyDescent="0.25">
      <c r="A42" s="13"/>
      <c r="B42" s="13"/>
      <c r="C42" s="13"/>
      <c r="D42" s="13"/>
      <c r="E42" s="13"/>
      <c r="F42" s="13"/>
      <c r="G42" s="13"/>
      <c r="H42" s="17"/>
      <c r="I42" s="17"/>
      <c r="J42" s="17"/>
      <c r="K42" s="17"/>
      <c r="L42" s="17"/>
      <c r="M42" s="17"/>
    </row>
    <row r="43" spans="1:14" x14ac:dyDescent="0.25">
      <c r="A43" s="11" t="str">
        <f>B39</f>
        <v xml:space="preserve">ΣΗΜΕΡΑ </v>
      </c>
      <c r="B43" s="38">
        <f t="shared" ref="B43:G43" si="13">B41/45</f>
        <v>0.37777777777777777</v>
      </c>
      <c r="C43" s="38">
        <f t="shared" si="13"/>
        <v>0.15555555555555556</v>
      </c>
      <c r="D43" s="38">
        <f t="shared" si="13"/>
        <v>0.26666666666666666</v>
      </c>
      <c r="E43" s="38">
        <f t="shared" si="13"/>
        <v>0.13333333333333333</v>
      </c>
      <c r="F43" s="38">
        <f t="shared" si="13"/>
        <v>6.6666666666666666E-2</v>
      </c>
      <c r="G43" s="38">
        <f t="shared" si="13"/>
        <v>0</v>
      </c>
      <c r="H43" s="17"/>
      <c r="I43" s="17"/>
      <c r="J43" s="17"/>
      <c r="K43" s="17"/>
      <c r="L43" s="17"/>
      <c r="M43" s="17"/>
    </row>
    <row r="44" spans="1:14" x14ac:dyDescent="0.25">
      <c r="A44" s="11" t="str">
        <f>H39</f>
        <v>ΣΤΗ ΚΑΡΑΝΤΙΝΑ</v>
      </c>
      <c r="B44" s="38">
        <f t="shared" ref="B44:G44" si="14">H41/45</f>
        <v>0.24444444444444444</v>
      </c>
      <c r="C44" s="38">
        <f t="shared" si="14"/>
        <v>0.2</v>
      </c>
      <c r="D44" s="38">
        <f t="shared" si="14"/>
        <v>0.17777777777777778</v>
      </c>
      <c r="E44" s="38">
        <f t="shared" si="14"/>
        <v>0.2</v>
      </c>
      <c r="F44" s="38">
        <f t="shared" si="14"/>
        <v>0.17777777777777778</v>
      </c>
      <c r="G44" s="38">
        <f t="shared" si="14"/>
        <v>0</v>
      </c>
      <c r="H44" s="17"/>
      <c r="I44" s="17"/>
      <c r="J44" s="17"/>
      <c r="K44" s="17"/>
      <c r="L44" s="17"/>
      <c r="M44" s="17"/>
    </row>
    <row r="45" spans="1:14" x14ac:dyDescent="0.25">
      <c r="A45" s="11" t="s">
        <v>170</v>
      </c>
      <c r="B45" s="12" t="s">
        <v>164</v>
      </c>
      <c r="C45" s="12" t="s">
        <v>165</v>
      </c>
      <c r="D45" s="12" t="s">
        <v>166</v>
      </c>
      <c r="E45" s="12" t="s">
        <v>167</v>
      </c>
      <c r="F45" s="12" t="s">
        <v>168</v>
      </c>
      <c r="G45" s="12" t="s">
        <v>88</v>
      </c>
      <c r="H45" s="12" t="s">
        <v>164</v>
      </c>
      <c r="I45" s="12" t="s">
        <v>165</v>
      </c>
      <c r="J45" s="12" t="s">
        <v>166</v>
      </c>
      <c r="K45" s="12" t="s">
        <v>167</v>
      </c>
      <c r="L45" s="12" t="s">
        <v>168</v>
      </c>
      <c r="M45" s="12" t="s">
        <v>88</v>
      </c>
    </row>
    <row r="46" spans="1:14" hidden="1" x14ac:dyDescent="0.25">
      <c r="B46" s="17">
        <v>5</v>
      </c>
      <c r="C46" s="17">
        <v>5</v>
      </c>
      <c r="D46" s="17">
        <v>11</v>
      </c>
      <c r="E46" s="17">
        <v>13</v>
      </c>
      <c r="F46" s="17">
        <v>9</v>
      </c>
      <c r="G46" s="17">
        <v>2</v>
      </c>
      <c r="H46" s="17">
        <v>3</v>
      </c>
      <c r="I46" s="17">
        <v>4</v>
      </c>
      <c r="J46" s="17">
        <v>6</v>
      </c>
      <c r="K46" s="17">
        <v>16</v>
      </c>
      <c r="L46" s="17">
        <v>15</v>
      </c>
      <c r="M46" s="17">
        <v>1</v>
      </c>
    </row>
    <row r="47" spans="1:14" x14ac:dyDescent="0.25">
      <c r="A47" s="11" t="str">
        <f>B39</f>
        <v xml:space="preserve">ΣΗΜΕΡΑ </v>
      </c>
      <c r="B47" s="37">
        <f>B46/45</f>
        <v>0.1111111111111111</v>
      </c>
      <c r="C47" s="37">
        <f t="shared" ref="C47:G47" si="15">C46/45</f>
        <v>0.1111111111111111</v>
      </c>
      <c r="D47" s="37">
        <f t="shared" si="15"/>
        <v>0.24444444444444444</v>
      </c>
      <c r="E47" s="37">
        <f t="shared" si="15"/>
        <v>0.28888888888888886</v>
      </c>
      <c r="F47" s="37">
        <f t="shared" si="15"/>
        <v>0.2</v>
      </c>
      <c r="G47" s="37">
        <f t="shared" si="15"/>
        <v>4.4444444444444446E-2</v>
      </c>
      <c r="H47" s="12"/>
      <c r="I47" s="12"/>
      <c r="J47" s="12"/>
      <c r="K47" s="12"/>
      <c r="L47" s="12"/>
      <c r="M47" s="12"/>
    </row>
    <row r="48" spans="1:14" s="11" customFormat="1" x14ac:dyDescent="0.25">
      <c r="A48" s="11" t="str">
        <f>H39</f>
        <v>ΣΤΗ ΚΑΡΑΝΤΙΝΑ</v>
      </c>
      <c r="B48" s="37">
        <f>H46/45</f>
        <v>6.6666666666666666E-2</v>
      </c>
      <c r="C48" s="37">
        <f t="shared" ref="C48:G48" si="16">I46/45</f>
        <v>8.8888888888888892E-2</v>
      </c>
      <c r="D48" s="37">
        <f t="shared" si="16"/>
        <v>0.13333333333333333</v>
      </c>
      <c r="E48" s="37">
        <f t="shared" si="16"/>
        <v>0.35555555555555557</v>
      </c>
      <c r="F48" s="37">
        <f t="shared" si="16"/>
        <v>0.33333333333333331</v>
      </c>
      <c r="G48" s="37">
        <f t="shared" si="16"/>
        <v>2.2222222222222223E-2</v>
      </c>
      <c r="H48" s="12"/>
      <c r="I48" s="12"/>
      <c r="J48" s="12"/>
      <c r="K48" s="12"/>
      <c r="L48" s="12"/>
      <c r="M48" s="12"/>
      <c r="N48" s="11">
        <f>SUM(B46:M46)</f>
        <v>90</v>
      </c>
    </row>
    <row r="49" spans="1:14" x14ac:dyDescent="0.25">
      <c r="A49" s="11" t="s">
        <v>171</v>
      </c>
      <c r="B49" s="12" t="s">
        <v>164</v>
      </c>
      <c r="C49" s="12" t="s">
        <v>165</v>
      </c>
      <c r="D49" s="12" t="s">
        <v>166</v>
      </c>
      <c r="E49" s="12" t="s">
        <v>167</v>
      </c>
      <c r="F49" s="12" t="s">
        <v>168</v>
      </c>
      <c r="G49" s="12" t="s">
        <v>88</v>
      </c>
      <c r="H49" s="12" t="s">
        <v>164</v>
      </c>
      <c r="I49" s="12" t="s">
        <v>165</v>
      </c>
      <c r="J49" s="12" t="s">
        <v>166</v>
      </c>
      <c r="K49" s="12" t="s">
        <v>167</v>
      </c>
      <c r="L49" s="12" t="s">
        <v>168</v>
      </c>
      <c r="M49" s="12" t="s">
        <v>88</v>
      </c>
    </row>
    <row r="50" spans="1:14" hidden="1" x14ac:dyDescent="0.25">
      <c r="B50" s="17">
        <v>8</v>
      </c>
      <c r="C50" s="17">
        <v>8</v>
      </c>
      <c r="D50" s="17">
        <v>5</v>
      </c>
      <c r="E50" s="17">
        <v>14</v>
      </c>
      <c r="F50" s="17">
        <v>10</v>
      </c>
      <c r="G50" s="17">
        <v>0</v>
      </c>
      <c r="H50" s="17">
        <v>6</v>
      </c>
      <c r="I50" s="17">
        <v>7</v>
      </c>
      <c r="J50" s="17">
        <v>3</v>
      </c>
      <c r="K50" s="17">
        <v>12</v>
      </c>
      <c r="L50" s="17">
        <v>17</v>
      </c>
      <c r="M50" s="17">
        <v>0</v>
      </c>
      <c r="N50" s="13">
        <f>SUM(B50:M50)</f>
        <v>90</v>
      </c>
    </row>
    <row r="51" spans="1:14" x14ac:dyDescent="0.25">
      <c r="A51" s="11" t="str">
        <f>A47</f>
        <v xml:space="preserve">ΣΗΜΕΡΑ </v>
      </c>
      <c r="B51" s="38">
        <f>B50/45</f>
        <v>0.17777777777777778</v>
      </c>
      <c r="C51" s="38">
        <f t="shared" ref="C51:G51" si="17">C50/45</f>
        <v>0.17777777777777778</v>
      </c>
      <c r="D51" s="38">
        <f t="shared" si="17"/>
        <v>0.1111111111111111</v>
      </c>
      <c r="E51" s="38">
        <f t="shared" si="17"/>
        <v>0.31111111111111112</v>
      </c>
      <c r="F51" s="38">
        <f t="shared" si="17"/>
        <v>0.22222222222222221</v>
      </c>
      <c r="G51" s="38">
        <f t="shared" si="17"/>
        <v>0</v>
      </c>
      <c r="H51" s="17"/>
      <c r="I51" s="17"/>
      <c r="J51" s="17"/>
      <c r="K51" s="17"/>
      <c r="L51" s="17"/>
      <c r="M51" s="17"/>
    </row>
    <row r="52" spans="1:14" x14ac:dyDescent="0.25">
      <c r="A52" s="11" t="str">
        <f>A48</f>
        <v>ΣΤΗ ΚΑΡΑΝΤΙΝΑ</v>
      </c>
      <c r="B52" s="38">
        <f>H50/45</f>
        <v>0.13333333333333333</v>
      </c>
      <c r="C52" s="38">
        <f t="shared" ref="C52:G52" si="18">I50/45</f>
        <v>0.15555555555555556</v>
      </c>
      <c r="D52" s="38">
        <f t="shared" si="18"/>
        <v>6.6666666666666666E-2</v>
      </c>
      <c r="E52" s="38">
        <f t="shared" si="18"/>
        <v>0.26666666666666666</v>
      </c>
      <c r="F52" s="38">
        <f t="shared" si="18"/>
        <v>0.37777777777777777</v>
      </c>
      <c r="G52" s="38">
        <f t="shared" si="18"/>
        <v>0</v>
      </c>
      <c r="H52" s="17"/>
      <c r="I52" s="17"/>
      <c r="J52" s="17"/>
      <c r="K52" s="17"/>
      <c r="L52" s="17"/>
      <c r="M52" s="17"/>
    </row>
    <row r="53" spans="1:14" x14ac:dyDescent="0.25">
      <c r="A53" s="11" t="s">
        <v>172</v>
      </c>
      <c r="B53" s="12" t="s">
        <v>164</v>
      </c>
      <c r="C53" s="12" t="s">
        <v>165</v>
      </c>
      <c r="D53" s="12" t="s">
        <v>166</v>
      </c>
      <c r="E53" s="12" t="s">
        <v>167</v>
      </c>
      <c r="F53" s="12" t="s">
        <v>168</v>
      </c>
      <c r="G53" s="12" t="s">
        <v>88</v>
      </c>
      <c r="H53" s="12" t="s">
        <v>164</v>
      </c>
      <c r="I53" s="12" t="s">
        <v>165</v>
      </c>
      <c r="J53" s="12" t="s">
        <v>166</v>
      </c>
      <c r="K53" s="12" t="s">
        <v>167</v>
      </c>
      <c r="L53" s="12" t="s">
        <v>168</v>
      </c>
      <c r="M53" s="12" t="s">
        <v>88</v>
      </c>
    </row>
    <row r="54" spans="1:14" hidden="1" x14ac:dyDescent="0.25">
      <c r="B54" s="17">
        <v>21</v>
      </c>
      <c r="C54" s="17">
        <v>16</v>
      </c>
      <c r="D54" s="17">
        <v>3</v>
      </c>
      <c r="E54" s="17">
        <v>4</v>
      </c>
      <c r="F54" s="17">
        <v>0</v>
      </c>
      <c r="G54" s="17">
        <v>1</v>
      </c>
      <c r="H54" s="17">
        <v>17</v>
      </c>
      <c r="I54" s="17">
        <v>12</v>
      </c>
      <c r="J54" s="17">
        <v>9</v>
      </c>
      <c r="K54" s="17">
        <v>4</v>
      </c>
      <c r="L54" s="17">
        <v>3</v>
      </c>
      <c r="M54" s="17">
        <v>0</v>
      </c>
      <c r="N54" s="13">
        <f>SUM(B54:M54)</f>
        <v>90</v>
      </c>
    </row>
    <row r="55" spans="1:14" x14ac:dyDescent="0.25">
      <c r="A55" s="11" t="str">
        <f>A51</f>
        <v xml:space="preserve">ΣΗΜΕΡΑ </v>
      </c>
      <c r="B55" s="38">
        <f>B54/45</f>
        <v>0.46666666666666667</v>
      </c>
      <c r="C55" s="38">
        <f t="shared" ref="C55:G55" si="19">C54/45</f>
        <v>0.35555555555555557</v>
      </c>
      <c r="D55" s="38">
        <f t="shared" si="19"/>
        <v>6.6666666666666666E-2</v>
      </c>
      <c r="E55" s="38">
        <f t="shared" si="19"/>
        <v>8.8888888888888892E-2</v>
      </c>
      <c r="F55" s="38">
        <f t="shared" si="19"/>
        <v>0</v>
      </c>
      <c r="G55" s="38">
        <f t="shared" si="19"/>
        <v>2.2222222222222223E-2</v>
      </c>
      <c r="H55" s="17"/>
      <c r="I55" s="17"/>
      <c r="J55" s="17"/>
      <c r="K55" s="17"/>
      <c r="L55" s="17"/>
      <c r="M55" s="17"/>
    </row>
    <row r="56" spans="1:14" x14ac:dyDescent="0.25">
      <c r="A56" s="11" t="str">
        <f>A52</f>
        <v>ΣΤΗ ΚΑΡΑΝΤΙΝΑ</v>
      </c>
      <c r="B56" s="38">
        <f>H54/45</f>
        <v>0.37777777777777777</v>
      </c>
      <c r="C56" s="38">
        <f t="shared" ref="C56:G56" si="20">I54/45</f>
        <v>0.26666666666666666</v>
      </c>
      <c r="D56" s="38">
        <f t="shared" si="20"/>
        <v>0.2</v>
      </c>
      <c r="E56" s="38">
        <f t="shared" si="20"/>
        <v>8.8888888888888892E-2</v>
      </c>
      <c r="F56" s="38">
        <f t="shared" si="20"/>
        <v>6.6666666666666666E-2</v>
      </c>
      <c r="G56" s="38">
        <f t="shared" si="20"/>
        <v>0</v>
      </c>
      <c r="H56" s="17"/>
      <c r="I56" s="17"/>
      <c r="J56" s="17"/>
      <c r="K56" s="17"/>
      <c r="L56" s="17"/>
      <c r="M56" s="17"/>
    </row>
    <row r="57" spans="1:14" x14ac:dyDescent="0.25">
      <c r="A57" s="11" t="s">
        <v>173</v>
      </c>
      <c r="B57" s="12" t="s">
        <v>164</v>
      </c>
      <c r="C57" s="12" t="s">
        <v>165</v>
      </c>
      <c r="D57" s="12" t="s">
        <v>166</v>
      </c>
      <c r="E57" s="12" t="s">
        <v>167</v>
      </c>
      <c r="F57" s="12" t="s">
        <v>168</v>
      </c>
      <c r="G57" s="12" t="s">
        <v>88</v>
      </c>
      <c r="H57" s="12" t="s">
        <v>164</v>
      </c>
      <c r="I57" s="12" t="s">
        <v>165</v>
      </c>
      <c r="J57" s="12" t="s">
        <v>166</v>
      </c>
      <c r="K57" s="12" t="s">
        <v>167</v>
      </c>
      <c r="L57" s="12" t="s">
        <v>168</v>
      </c>
      <c r="M57" s="12" t="s">
        <v>88</v>
      </c>
    </row>
    <row r="58" spans="1:14" hidden="1" x14ac:dyDescent="0.25">
      <c r="B58" s="17">
        <v>22</v>
      </c>
      <c r="C58" s="17">
        <v>15</v>
      </c>
      <c r="D58" s="17">
        <v>4</v>
      </c>
      <c r="E58" s="17">
        <v>4</v>
      </c>
      <c r="F58" s="17">
        <v>0</v>
      </c>
      <c r="G58" s="17">
        <v>0</v>
      </c>
      <c r="H58" s="17">
        <v>15</v>
      </c>
      <c r="I58" s="17">
        <v>13</v>
      </c>
      <c r="J58" s="17">
        <v>6</v>
      </c>
      <c r="K58" s="17">
        <v>7</v>
      </c>
      <c r="L58" s="17">
        <v>4</v>
      </c>
      <c r="M58" s="17">
        <v>0</v>
      </c>
      <c r="N58" s="13">
        <f>SUM(B58:M58)</f>
        <v>90</v>
      </c>
    </row>
    <row r="59" spans="1:14" x14ac:dyDescent="0.25">
      <c r="A59" s="11" t="str">
        <f>A55</f>
        <v xml:space="preserve">ΣΗΜΕΡΑ </v>
      </c>
      <c r="B59" s="38">
        <f>B58/45</f>
        <v>0.48888888888888887</v>
      </c>
      <c r="C59" s="38">
        <f t="shared" ref="C59:G59" si="21">C58/45</f>
        <v>0.33333333333333331</v>
      </c>
      <c r="D59" s="38">
        <f t="shared" si="21"/>
        <v>8.8888888888888892E-2</v>
      </c>
      <c r="E59" s="38">
        <f t="shared" si="21"/>
        <v>8.8888888888888892E-2</v>
      </c>
      <c r="F59" s="38">
        <f t="shared" si="21"/>
        <v>0</v>
      </c>
      <c r="G59" s="38">
        <f t="shared" si="21"/>
        <v>0</v>
      </c>
      <c r="H59" s="17"/>
      <c r="I59" s="17"/>
      <c r="J59" s="17"/>
      <c r="K59" s="17"/>
      <c r="L59" s="17"/>
      <c r="M59" s="17"/>
    </row>
    <row r="60" spans="1:14" x14ac:dyDescent="0.25">
      <c r="A60" s="11" t="str">
        <f>A56</f>
        <v>ΣΤΗ ΚΑΡΑΝΤΙΝΑ</v>
      </c>
      <c r="B60" s="38">
        <f>H58/45</f>
        <v>0.33333333333333331</v>
      </c>
      <c r="C60" s="38">
        <f t="shared" ref="C60:G60" si="22">I58/45</f>
        <v>0.28888888888888886</v>
      </c>
      <c r="D60" s="38">
        <f t="shared" si="22"/>
        <v>0.13333333333333333</v>
      </c>
      <c r="E60" s="38">
        <f t="shared" si="22"/>
        <v>0.15555555555555556</v>
      </c>
      <c r="F60" s="38">
        <f t="shared" si="22"/>
        <v>8.8888888888888892E-2</v>
      </c>
      <c r="G60" s="38">
        <f t="shared" si="22"/>
        <v>0</v>
      </c>
      <c r="H60" s="17"/>
      <c r="I60" s="17"/>
      <c r="J60" s="17"/>
      <c r="K60" s="17"/>
      <c r="L60" s="17"/>
      <c r="M60" s="17"/>
    </row>
    <row r="61" spans="1:14" x14ac:dyDescent="0.25">
      <c r="A61" s="11" t="s">
        <v>174</v>
      </c>
      <c r="B61" s="12" t="s">
        <v>164</v>
      </c>
      <c r="C61" s="12" t="s">
        <v>165</v>
      </c>
      <c r="D61" s="12" t="s">
        <v>166</v>
      </c>
      <c r="E61" s="12" t="s">
        <v>167</v>
      </c>
      <c r="F61" s="12" t="s">
        <v>168</v>
      </c>
      <c r="G61" s="12" t="s">
        <v>88</v>
      </c>
      <c r="H61" s="12" t="s">
        <v>164</v>
      </c>
      <c r="I61" s="12" t="s">
        <v>165</v>
      </c>
      <c r="J61" s="12" t="s">
        <v>166</v>
      </c>
      <c r="K61" s="12" t="s">
        <v>167</v>
      </c>
      <c r="L61" s="12" t="s">
        <v>168</v>
      </c>
      <c r="M61" s="12" t="s">
        <v>88</v>
      </c>
    </row>
    <row r="62" spans="1:14" hidden="1" x14ac:dyDescent="0.25">
      <c r="B62" s="17">
        <v>4</v>
      </c>
      <c r="C62" s="17">
        <v>10</v>
      </c>
      <c r="D62" s="17">
        <v>15</v>
      </c>
      <c r="E62" s="17">
        <v>10</v>
      </c>
      <c r="F62" s="17">
        <v>6</v>
      </c>
      <c r="G62" s="17">
        <v>0</v>
      </c>
      <c r="H62" s="17">
        <v>5</v>
      </c>
      <c r="I62" s="17">
        <v>10</v>
      </c>
      <c r="J62" s="17">
        <v>10</v>
      </c>
      <c r="K62" s="17">
        <v>10</v>
      </c>
      <c r="L62" s="17">
        <v>9</v>
      </c>
      <c r="M62" s="17">
        <v>1</v>
      </c>
      <c r="N62" s="13">
        <f>SUM(B62:M62)</f>
        <v>90</v>
      </c>
    </row>
    <row r="63" spans="1:14" x14ac:dyDescent="0.25">
      <c r="A63" s="11" t="str">
        <f>A59</f>
        <v xml:space="preserve">ΣΗΜΕΡΑ </v>
      </c>
      <c r="B63" s="38">
        <f>B62/45</f>
        <v>8.8888888888888892E-2</v>
      </c>
      <c r="C63" s="38">
        <f t="shared" ref="C63:G63" si="23">C62/45</f>
        <v>0.22222222222222221</v>
      </c>
      <c r="D63" s="38">
        <f t="shared" si="23"/>
        <v>0.33333333333333331</v>
      </c>
      <c r="E63" s="38">
        <f t="shared" si="23"/>
        <v>0.22222222222222221</v>
      </c>
      <c r="F63" s="38">
        <f t="shared" si="23"/>
        <v>0.13333333333333333</v>
      </c>
      <c r="G63" s="38">
        <f t="shared" si="23"/>
        <v>0</v>
      </c>
      <c r="H63" s="17"/>
      <c r="I63" s="17"/>
      <c r="J63" s="17"/>
      <c r="K63" s="17"/>
      <c r="L63" s="17"/>
      <c r="M63" s="17"/>
    </row>
    <row r="64" spans="1:14" x14ac:dyDescent="0.25">
      <c r="A64" s="11" t="str">
        <f>A60</f>
        <v>ΣΤΗ ΚΑΡΑΝΤΙΝΑ</v>
      </c>
      <c r="B64" s="38">
        <f>H62/45</f>
        <v>0.1111111111111111</v>
      </c>
      <c r="C64" s="38">
        <f t="shared" ref="C64:G64" si="24">I62/45</f>
        <v>0.22222222222222221</v>
      </c>
      <c r="D64" s="38">
        <f t="shared" si="24"/>
        <v>0.22222222222222221</v>
      </c>
      <c r="E64" s="38">
        <f t="shared" si="24"/>
        <v>0.22222222222222221</v>
      </c>
      <c r="F64" s="38">
        <f t="shared" si="24"/>
        <v>0.2</v>
      </c>
      <c r="G64" s="38">
        <f t="shared" si="24"/>
        <v>2.2222222222222223E-2</v>
      </c>
      <c r="H64" s="17"/>
      <c r="I64" s="17"/>
      <c r="J64" s="17"/>
      <c r="K64" s="17"/>
      <c r="L64" s="17"/>
      <c r="M64" s="17"/>
    </row>
    <row r="65" spans="1:14" x14ac:dyDescent="0.25">
      <c r="A65" s="11" t="s">
        <v>175</v>
      </c>
      <c r="B65" s="12" t="s">
        <v>164</v>
      </c>
      <c r="C65" s="12" t="s">
        <v>165</v>
      </c>
      <c r="D65" s="12" t="s">
        <v>166</v>
      </c>
      <c r="E65" s="12" t="s">
        <v>167</v>
      </c>
      <c r="F65" s="12" t="s">
        <v>168</v>
      </c>
      <c r="G65" s="12" t="s">
        <v>88</v>
      </c>
      <c r="H65" s="12" t="s">
        <v>164</v>
      </c>
      <c r="I65" s="12" t="s">
        <v>165</v>
      </c>
      <c r="J65" s="12" t="s">
        <v>166</v>
      </c>
      <c r="K65" s="12" t="s">
        <v>167</v>
      </c>
      <c r="L65" s="12" t="s">
        <v>168</v>
      </c>
      <c r="M65" s="12" t="s">
        <v>88</v>
      </c>
    </row>
    <row r="66" spans="1:14" hidden="1" x14ac:dyDescent="0.25">
      <c r="B66" s="17">
        <v>1</v>
      </c>
      <c r="C66" s="17">
        <v>5</v>
      </c>
      <c r="D66" s="17">
        <v>4</v>
      </c>
      <c r="E66" s="17">
        <v>15</v>
      </c>
      <c r="F66" s="17">
        <v>18</v>
      </c>
      <c r="G66" s="17">
        <v>2</v>
      </c>
      <c r="H66" s="17">
        <v>1</v>
      </c>
      <c r="I66" s="17">
        <v>4</v>
      </c>
      <c r="J66" s="17">
        <v>4</v>
      </c>
      <c r="K66" s="17">
        <v>15</v>
      </c>
      <c r="L66" s="17">
        <v>20</v>
      </c>
      <c r="M66" s="17">
        <v>1</v>
      </c>
      <c r="N66" s="13">
        <f>SUM(B66:M66)</f>
        <v>90</v>
      </c>
    </row>
    <row r="67" spans="1:14" x14ac:dyDescent="0.25">
      <c r="A67" s="11" t="str">
        <f>A63</f>
        <v xml:space="preserve">ΣΗΜΕΡΑ </v>
      </c>
      <c r="B67" s="38">
        <f>B66/45</f>
        <v>2.2222222222222223E-2</v>
      </c>
      <c r="C67" s="38">
        <f t="shared" ref="C67:G67" si="25">C66/45</f>
        <v>0.1111111111111111</v>
      </c>
      <c r="D67" s="38">
        <f t="shared" si="25"/>
        <v>8.8888888888888892E-2</v>
      </c>
      <c r="E67" s="38">
        <f t="shared" si="25"/>
        <v>0.33333333333333331</v>
      </c>
      <c r="F67" s="38">
        <f t="shared" si="25"/>
        <v>0.4</v>
      </c>
      <c r="G67" s="38">
        <f t="shared" si="25"/>
        <v>4.4444444444444446E-2</v>
      </c>
      <c r="H67" s="17"/>
      <c r="I67" s="17"/>
      <c r="J67" s="17"/>
      <c r="K67" s="17"/>
      <c r="L67" s="17"/>
      <c r="M67" s="17"/>
    </row>
    <row r="68" spans="1:14" x14ac:dyDescent="0.25">
      <c r="A68" s="11" t="str">
        <f>A64</f>
        <v>ΣΤΗ ΚΑΡΑΝΤΙΝΑ</v>
      </c>
      <c r="B68" s="38">
        <f>H66/45</f>
        <v>2.2222222222222223E-2</v>
      </c>
      <c r="C68" s="38">
        <f t="shared" ref="C68:G68" si="26">I66/45</f>
        <v>8.8888888888888892E-2</v>
      </c>
      <c r="D68" s="38">
        <f t="shared" si="26"/>
        <v>8.8888888888888892E-2</v>
      </c>
      <c r="E68" s="38">
        <f t="shared" si="26"/>
        <v>0.33333333333333331</v>
      </c>
      <c r="F68" s="38">
        <f t="shared" si="26"/>
        <v>0.44444444444444442</v>
      </c>
      <c r="G68" s="38">
        <f t="shared" si="26"/>
        <v>2.2222222222222223E-2</v>
      </c>
      <c r="H68" s="17"/>
      <c r="I68" s="17"/>
      <c r="J68" s="17"/>
      <c r="K68" s="17"/>
      <c r="L68" s="17"/>
      <c r="M68" s="17"/>
    </row>
    <row r="69" spans="1:14" x14ac:dyDescent="0.25">
      <c r="A69" s="11" t="s">
        <v>176</v>
      </c>
      <c r="B69" s="12" t="s">
        <v>164</v>
      </c>
      <c r="C69" s="12" t="s">
        <v>165</v>
      </c>
      <c r="D69" s="12" t="s">
        <v>166</v>
      </c>
      <c r="E69" s="12" t="s">
        <v>167</v>
      </c>
      <c r="F69" s="12" t="s">
        <v>168</v>
      </c>
      <c r="G69" s="12" t="s">
        <v>88</v>
      </c>
      <c r="H69" s="12" t="s">
        <v>164</v>
      </c>
      <c r="I69" s="12" t="s">
        <v>165</v>
      </c>
      <c r="J69" s="12" t="s">
        <v>166</v>
      </c>
      <c r="K69" s="12" t="s">
        <v>167</v>
      </c>
      <c r="L69" s="12" t="s">
        <v>168</v>
      </c>
      <c r="M69" s="12" t="s">
        <v>88</v>
      </c>
    </row>
    <row r="70" spans="1:14" hidden="1" x14ac:dyDescent="0.25">
      <c r="B70" s="17">
        <v>14</v>
      </c>
      <c r="C70" s="17">
        <v>8</v>
      </c>
      <c r="D70" s="17">
        <v>10</v>
      </c>
      <c r="E70" s="17">
        <v>8</v>
      </c>
      <c r="F70" s="17">
        <v>4</v>
      </c>
      <c r="G70" s="17">
        <v>1</v>
      </c>
      <c r="H70" s="17">
        <v>15</v>
      </c>
      <c r="I70" s="17">
        <v>6</v>
      </c>
      <c r="J70" s="17">
        <v>7</v>
      </c>
      <c r="K70" s="17">
        <v>7</v>
      </c>
      <c r="L70" s="17">
        <v>9</v>
      </c>
      <c r="M70" s="17">
        <v>1</v>
      </c>
      <c r="N70" s="13">
        <f>SUM(B70:M70)</f>
        <v>90</v>
      </c>
    </row>
    <row r="71" spans="1:14" x14ac:dyDescent="0.25">
      <c r="A71" s="11" t="str">
        <f>A67</f>
        <v xml:space="preserve">ΣΗΜΕΡΑ </v>
      </c>
      <c r="B71" s="38">
        <f>B70/45</f>
        <v>0.31111111111111112</v>
      </c>
      <c r="C71" s="38">
        <f t="shared" ref="C71:G71" si="27">C70/45</f>
        <v>0.17777777777777778</v>
      </c>
      <c r="D71" s="38">
        <f t="shared" si="27"/>
        <v>0.22222222222222221</v>
      </c>
      <c r="E71" s="38">
        <f t="shared" si="27"/>
        <v>0.17777777777777778</v>
      </c>
      <c r="F71" s="38">
        <f t="shared" si="27"/>
        <v>8.8888888888888892E-2</v>
      </c>
      <c r="G71" s="38">
        <f t="shared" si="27"/>
        <v>2.2222222222222223E-2</v>
      </c>
      <c r="H71" s="17"/>
      <c r="I71" s="17"/>
      <c r="J71" s="17"/>
      <c r="K71" s="17"/>
      <c r="L71" s="17"/>
      <c r="M71" s="17"/>
    </row>
    <row r="72" spans="1:14" x14ac:dyDescent="0.25">
      <c r="A72" s="11" t="str">
        <f>A68</f>
        <v>ΣΤΗ ΚΑΡΑΝΤΙΝΑ</v>
      </c>
      <c r="B72" s="38">
        <f>H70/45</f>
        <v>0.33333333333333331</v>
      </c>
      <c r="C72" s="38">
        <f t="shared" ref="C72:G72" si="28">I70/45</f>
        <v>0.13333333333333333</v>
      </c>
      <c r="D72" s="38">
        <f t="shared" si="28"/>
        <v>0.15555555555555556</v>
      </c>
      <c r="E72" s="38">
        <f t="shared" si="28"/>
        <v>0.15555555555555556</v>
      </c>
      <c r="F72" s="38">
        <f t="shared" si="28"/>
        <v>0.2</v>
      </c>
      <c r="G72" s="38">
        <f t="shared" si="28"/>
        <v>2.2222222222222223E-2</v>
      </c>
      <c r="H72" s="17"/>
      <c r="I72" s="17"/>
      <c r="J72" s="17"/>
      <c r="K72" s="17"/>
      <c r="L72" s="17"/>
      <c r="M72" s="17"/>
    </row>
    <row r="73" spans="1:14" x14ac:dyDescent="0.25">
      <c r="A73" s="11" t="s">
        <v>177</v>
      </c>
      <c r="B73" s="12" t="s">
        <v>164</v>
      </c>
      <c r="C73" s="12" t="s">
        <v>165</v>
      </c>
      <c r="D73" s="12" t="s">
        <v>166</v>
      </c>
      <c r="E73" s="12" t="s">
        <v>167</v>
      </c>
      <c r="F73" s="12" t="s">
        <v>168</v>
      </c>
      <c r="G73" s="12" t="s">
        <v>88</v>
      </c>
      <c r="H73" s="12" t="s">
        <v>164</v>
      </c>
      <c r="I73" s="12" t="s">
        <v>165</v>
      </c>
      <c r="J73" s="12" t="s">
        <v>166</v>
      </c>
      <c r="K73" s="12" t="s">
        <v>167</v>
      </c>
      <c r="L73" s="12" t="s">
        <v>168</v>
      </c>
      <c r="M73" s="12" t="s">
        <v>88</v>
      </c>
    </row>
    <row r="74" spans="1:14" hidden="1" x14ac:dyDescent="0.25">
      <c r="B74" s="17">
        <v>11</v>
      </c>
      <c r="C74" s="17">
        <v>7</v>
      </c>
      <c r="D74" s="17">
        <v>11</v>
      </c>
      <c r="E74" s="17">
        <v>7</v>
      </c>
      <c r="F74" s="17">
        <v>7</v>
      </c>
      <c r="G74" s="17">
        <v>2</v>
      </c>
      <c r="H74" s="17">
        <v>9</v>
      </c>
      <c r="I74" s="17">
        <v>5</v>
      </c>
      <c r="J74" s="17">
        <v>8</v>
      </c>
      <c r="K74" s="17">
        <v>12</v>
      </c>
      <c r="L74" s="17">
        <v>9</v>
      </c>
      <c r="M74" s="17">
        <v>2</v>
      </c>
      <c r="N74" s="13">
        <f>SUM(B74:M74)</f>
        <v>90</v>
      </c>
    </row>
    <row r="75" spans="1:14" x14ac:dyDescent="0.25">
      <c r="A75" s="11" t="str">
        <f>A71</f>
        <v xml:space="preserve">ΣΗΜΕΡΑ </v>
      </c>
      <c r="B75" s="38">
        <f>B74/45</f>
        <v>0.24444444444444444</v>
      </c>
      <c r="C75" s="38">
        <f t="shared" ref="C75:G75" si="29">C74/45</f>
        <v>0.15555555555555556</v>
      </c>
      <c r="D75" s="38">
        <f t="shared" si="29"/>
        <v>0.24444444444444444</v>
      </c>
      <c r="E75" s="38">
        <f t="shared" si="29"/>
        <v>0.15555555555555556</v>
      </c>
      <c r="F75" s="38">
        <f t="shared" si="29"/>
        <v>0.15555555555555556</v>
      </c>
      <c r="G75" s="38">
        <f t="shared" si="29"/>
        <v>4.4444444444444446E-2</v>
      </c>
      <c r="H75" s="17"/>
      <c r="I75" s="17"/>
      <c r="J75" s="17"/>
      <c r="K75" s="17"/>
      <c r="L75" s="17"/>
      <c r="M75" s="17"/>
    </row>
    <row r="76" spans="1:14" x14ac:dyDescent="0.25">
      <c r="A76" s="11" t="str">
        <f>A72</f>
        <v>ΣΤΗ ΚΑΡΑΝΤΙΝΑ</v>
      </c>
      <c r="B76" s="38">
        <f>H74/45</f>
        <v>0.2</v>
      </c>
      <c r="C76" s="38">
        <f t="shared" ref="C76:G76" si="30">I74/45</f>
        <v>0.1111111111111111</v>
      </c>
      <c r="D76" s="38">
        <f t="shared" si="30"/>
        <v>0.17777777777777778</v>
      </c>
      <c r="E76" s="38">
        <f t="shared" si="30"/>
        <v>0.26666666666666666</v>
      </c>
      <c r="F76" s="38">
        <f t="shared" si="30"/>
        <v>0.2</v>
      </c>
      <c r="G76" s="38">
        <f t="shared" si="30"/>
        <v>4.4444444444444446E-2</v>
      </c>
      <c r="H76" s="17"/>
      <c r="I76" s="17"/>
      <c r="J76" s="17"/>
      <c r="K76" s="17"/>
      <c r="L76" s="17"/>
      <c r="M76" s="17"/>
    </row>
    <row r="77" spans="1:14" x14ac:dyDescent="0.25">
      <c r="A77" s="11" t="s">
        <v>178</v>
      </c>
      <c r="B77" s="12" t="s">
        <v>164</v>
      </c>
      <c r="C77" s="12" t="s">
        <v>165</v>
      </c>
      <c r="D77" s="12" t="s">
        <v>166</v>
      </c>
      <c r="E77" s="12" t="s">
        <v>167</v>
      </c>
      <c r="F77" s="12" t="s">
        <v>168</v>
      </c>
      <c r="G77" s="12" t="s">
        <v>88</v>
      </c>
      <c r="H77" s="12" t="s">
        <v>164</v>
      </c>
      <c r="I77" s="12" t="s">
        <v>165</v>
      </c>
      <c r="J77" s="12" t="s">
        <v>166</v>
      </c>
      <c r="K77" s="12" t="s">
        <v>167</v>
      </c>
      <c r="L77" s="12" t="s">
        <v>168</v>
      </c>
      <c r="M77" s="12" t="s">
        <v>88</v>
      </c>
    </row>
    <row r="78" spans="1:14" hidden="1" x14ac:dyDescent="0.25">
      <c r="B78" s="17">
        <v>23</v>
      </c>
      <c r="C78" s="17">
        <v>11</v>
      </c>
      <c r="D78" s="17">
        <v>9</v>
      </c>
      <c r="E78" s="17">
        <v>1</v>
      </c>
      <c r="F78" s="17">
        <v>0</v>
      </c>
      <c r="G78" s="17">
        <v>1</v>
      </c>
      <c r="H78" s="17">
        <v>16</v>
      </c>
      <c r="I78" s="17">
        <v>12</v>
      </c>
      <c r="J78" s="17">
        <v>11</v>
      </c>
      <c r="K78" s="17">
        <v>4</v>
      </c>
      <c r="L78" s="17">
        <v>1</v>
      </c>
      <c r="M78" s="17">
        <v>1</v>
      </c>
      <c r="N78" s="13">
        <f>SUM(B78:M78)</f>
        <v>90</v>
      </c>
    </row>
    <row r="79" spans="1:14" x14ac:dyDescent="0.25">
      <c r="A79" s="11" t="str">
        <f>A75</f>
        <v xml:space="preserve">ΣΗΜΕΡΑ </v>
      </c>
      <c r="B79" s="38">
        <f>B78/45</f>
        <v>0.51111111111111107</v>
      </c>
      <c r="C79" s="38">
        <f t="shared" ref="C79:G79" si="31">C78/45</f>
        <v>0.24444444444444444</v>
      </c>
      <c r="D79" s="38">
        <f t="shared" si="31"/>
        <v>0.2</v>
      </c>
      <c r="E79" s="38">
        <f t="shared" si="31"/>
        <v>2.2222222222222223E-2</v>
      </c>
      <c r="F79" s="38">
        <f t="shared" si="31"/>
        <v>0</v>
      </c>
      <c r="G79" s="38">
        <f t="shared" si="31"/>
        <v>2.2222222222222223E-2</v>
      </c>
      <c r="H79" s="17"/>
      <c r="I79" s="17"/>
      <c r="J79" s="17"/>
      <c r="K79" s="17"/>
      <c r="L79" s="17"/>
      <c r="M79" s="17"/>
    </row>
    <row r="80" spans="1:14" x14ac:dyDescent="0.25">
      <c r="A80" s="11" t="str">
        <f>A76</f>
        <v>ΣΤΗ ΚΑΡΑΝΤΙΝΑ</v>
      </c>
      <c r="B80" s="38">
        <f>H78/45</f>
        <v>0.35555555555555557</v>
      </c>
      <c r="C80" s="38">
        <f t="shared" ref="C80:G80" si="32">I78/45</f>
        <v>0.26666666666666666</v>
      </c>
      <c r="D80" s="38">
        <f t="shared" si="32"/>
        <v>0.24444444444444444</v>
      </c>
      <c r="E80" s="38">
        <f t="shared" si="32"/>
        <v>8.8888888888888892E-2</v>
      </c>
      <c r="F80" s="38">
        <f t="shared" si="32"/>
        <v>2.2222222222222223E-2</v>
      </c>
      <c r="G80" s="38">
        <f t="shared" si="32"/>
        <v>2.2222222222222223E-2</v>
      </c>
      <c r="H80" s="17"/>
      <c r="I80" s="17"/>
      <c r="J80" s="17"/>
      <c r="K80" s="17"/>
      <c r="L80" s="17"/>
      <c r="M80" s="17"/>
    </row>
    <row r="81" spans="1:14" x14ac:dyDescent="0.25">
      <c r="A81" s="11" t="s">
        <v>179</v>
      </c>
      <c r="B81" s="12" t="s">
        <v>180</v>
      </c>
      <c r="C81" s="12" t="s">
        <v>181</v>
      </c>
      <c r="D81" s="12" t="s">
        <v>182</v>
      </c>
      <c r="E81" s="12" t="s">
        <v>183</v>
      </c>
      <c r="F81" s="12" t="s">
        <v>184</v>
      </c>
      <c r="G81" s="12" t="s">
        <v>185</v>
      </c>
      <c r="H81" s="12" t="s">
        <v>186</v>
      </c>
      <c r="I81" s="12"/>
      <c r="J81" s="12"/>
      <c r="K81" s="12"/>
      <c r="L81" s="12"/>
      <c r="M81" s="12"/>
    </row>
    <row r="82" spans="1:14" x14ac:dyDescent="0.25">
      <c r="B82" s="37">
        <f>B83/45</f>
        <v>0.24444444444444444</v>
      </c>
      <c r="C82" s="37">
        <f t="shared" ref="C82:G82" si="33">C83/45</f>
        <v>0.15555555555555556</v>
      </c>
      <c r="D82" s="37">
        <f t="shared" si="33"/>
        <v>0.26666666666666666</v>
      </c>
      <c r="E82" s="37">
        <f t="shared" si="33"/>
        <v>0.17777777777777778</v>
      </c>
      <c r="F82" s="37">
        <f t="shared" si="33"/>
        <v>8.8888888888888892E-2</v>
      </c>
      <c r="G82" s="37">
        <f t="shared" si="33"/>
        <v>6.6666666666666666E-2</v>
      </c>
      <c r="H82" s="16"/>
      <c r="I82" s="16"/>
      <c r="J82" s="16"/>
      <c r="K82" s="16"/>
      <c r="L82" s="16"/>
      <c r="M82" s="16"/>
    </row>
    <row r="83" spans="1:14" x14ac:dyDescent="0.25">
      <c r="B83" s="17">
        <v>11</v>
      </c>
      <c r="C83" s="17">
        <v>7</v>
      </c>
      <c r="D83" s="17">
        <v>12</v>
      </c>
      <c r="E83" s="17">
        <v>8</v>
      </c>
      <c r="F83" s="17">
        <v>4</v>
      </c>
      <c r="G83" s="17">
        <v>3</v>
      </c>
      <c r="H83" s="16"/>
      <c r="I83" s="16"/>
      <c r="J83" s="16"/>
      <c r="K83" s="16"/>
      <c r="L83" s="16"/>
      <c r="M83" s="16"/>
      <c r="N83" s="13">
        <f>SUM(B83:M83)</f>
        <v>45</v>
      </c>
    </row>
    <row r="84" spans="1:14" x14ac:dyDescent="0.25">
      <c r="A84" s="11" t="s">
        <v>187</v>
      </c>
      <c r="B84" s="12" t="s">
        <v>188</v>
      </c>
      <c r="C84" s="12" t="s">
        <v>189</v>
      </c>
      <c r="D84" s="12" t="s">
        <v>190</v>
      </c>
      <c r="E84" s="12" t="s">
        <v>191</v>
      </c>
      <c r="F84" s="12" t="s">
        <v>192</v>
      </c>
      <c r="G84" s="12" t="s">
        <v>88</v>
      </c>
      <c r="H84" s="16"/>
      <c r="I84" s="16"/>
      <c r="J84" s="16"/>
      <c r="K84" s="16"/>
      <c r="L84" s="16"/>
      <c r="M84" s="16"/>
    </row>
    <row r="85" spans="1:14" x14ac:dyDescent="0.25">
      <c r="B85" s="37">
        <f>B86/45</f>
        <v>4.4444444444444446E-2</v>
      </c>
      <c r="C85" s="37">
        <f t="shared" ref="C85:G85" si="34">C86/45</f>
        <v>2.2222222222222223E-2</v>
      </c>
      <c r="D85" s="37">
        <f t="shared" si="34"/>
        <v>0.6</v>
      </c>
      <c r="E85" s="37">
        <f t="shared" si="34"/>
        <v>0.1111111111111111</v>
      </c>
      <c r="F85" s="37">
        <f t="shared" si="34"/>
        <v>0</v>
      </c>
      <c r="G85" s="37">
        <f t="shared" si="34"/>
        <v>0.22222222222222221</v>
      </c>
      <c r="H85" s="16"/>
      <c r="I85" s="16"/>
      <c r="J85" s="16"/>
      <c r="K85" s="16"/>
      <c r="L85" s="16"/>
      <c r="M85" s="16"/>
    </row>
    <row r="86" spans="1:14" x14ac:dyDescent="0.25">
      <c r="B86" s="17">
        <v>2</v>
      </c>
      <c r="C86" s="17">
        <v>1</v>
      </c>
      <c r="D86" s="17">
        <v>27</v>
      </c>
      <c r="E86" s="17">
        <v>5</v>
      </c>
      <c r="F86" s="17">
        <v>0</v>
      </c>
      <c r="G86" s="17">
        <v>10</v>
      </c>
      <c r="H86" s="16"/>
      <c r="I86" s="16"/>
      <c r="J86" s="16"/>
      <c r="K86" s="16"/>
      <c r="L86" s="16"/>
      <c r="M86" s="16"/>
      <c r="N86" s="13">
        <f>SUM(B86:M86)</f>
        <v>45</v>
      </c>
    </row>
    <row r="87" spans="1:14" x14ac:dyDescent="0.25">
      <c r="A87" s="11" t="s">
        <v>204</v>
      </c>
      <c r="B87" s="12" t="s">
        <v>193</v>
      </c>
      <c r="C87" s="12" t="s">
        <v>194</v>
      </c>
      <c r="D87" s="12" t="s">
        <v>195</v>
      </c>
      <c r="E87" s="12" t="s">
        <v>196</v>
      </c>
      <c r="F87" s="12" t="s">
        <v>197</v>
      </c>
      <c r="G87" s="12" t="s">
        <v>88</v>
      </c>
      <c r="H87" s="16"/>
      <c r="I87" s="16"/>
      <c r="J87" s="16"/>
      <c r="K87" s="16"/>
      <c r="L87" s="16"/>
      <c r="M87" s="16"/>
    </row>
    <row r="88" spans="1:14" x14ac:dyDescent="0.25">
      <c r="B88" s="37">
        <f>B89/45</f>
        <v>0.13333333333333333</v>
      </c>
      <c r="C88" s="37">
        <f t="shared" ref="C88:G88" si="35">C89/45</f>
        <v>0.28888888888888886</v>
      </c>
      <c r="D88" s="37">
        <f t="shared" si="35"/>
        <v>0.28888888888888886</v>
      </c>
      <c r="E88" s="37">
        <f t="shared" si="35"/>
        <v>0.22222222222222221</v>
      </c>
      <c r="F88" s="37">
        <f t="shared" si="35"/>
        <v>2.2222222222222223E-2</v>
      </c>
      <c r="G88" s="37">
        <f t="shared" si="35"/>
        <v>4.4444444444444446E-2</v>
      </c>
      <c r="H88" s="16"/>
      <c r="I88" s="16"/>
      <c r="J88" s="16"/>
      <c r="K88" s="16"/>
      <c r="L88" s="16"/>
      <c r="M88" s="16"/>
    </row>
    <row r="89" spans="1:14" x14ac:dyDescent="0.25">
      <c r="B89" s="17">
        <v>6</v>
      </c>
      <c r="C89" s="17">
        <v>13</v>
      </c>
      <c r="D89" s="17">
        <v>13</v>
      </c>
      <c r="E89" s="17">
        <v>10</v>
      </c>
      <c r="F89" s="17">
        <v>1</v>
      </c>
      <c r="G89" s="17">
        <v>2</v>
      </c>
      <c r="H89" s="16"/>
      <c r="I89" s="16"/>
      <c r="J89" s="16"/>
      <c r="K89" s="16"/>
      <c r="L89" s="16"/>
      <c r="M89" s="16"/>
      <c r="N89" s="13">
        <f>SUM(B89:M89)</f>
        <v>45</v>
      </c>
    </row>
    <row r="90" spans="1:14" x14ac:dyDescent="0.25">
      <c r="A90" s="11" t="s">
        <v>205</v>
      </c>
      <c r="B90" s="12" t="s">
        <v>198</v>
      </c>
      <c r="C90" s="12" t="s">
        <v>199</v>
      </c>
      <c r="D90" s="12" t="s">
        <v>200</v>
      </c>
      <c r="E90" s="12" t="s">
        <v>201</v>
      </c>
      <c r="F90" s="12" t="s">
        <v>202</v>
      </c>
      <c r="G90" s="12" t="s">
        <v>88</v>
      </c>
      <c r="H90" s="16"/>
      <c r="I90" s="16"/>
      <c r="J90" s="16"/>
      <c r="K90" s="16"/>
      <c r="L90" s="16"/>
      <c r="M90" s="16"/>
    </row>
    <row r="91" spans="1:14" x14ac:dyDescent="0.25">
      <c r="B91" s="37">
        <f>B92/45</f>
        <v>0.17777777777777778</v>
      </c>
      <c r="C91" s="37">
        <f t="shared" ref="C91:G91" si="36">C92/45</f>
        <v>0.53333333333333333</v>
      </c>
      <c r="D91" s="37">
        <f t="shared" si="36"/>
        <v>0.22222222222222221</v>
      </c>
      <c r="E91" s="37">
        <f t="shared" si="36"/>
        <v>0</v>
      </c>
      <c r="F91" s="37">
        <f t="shared" si="36"/>
        <v>2.2222222222222223E-2</v>
      </c>
      <c r="G91" s="37">
        <f t="shared" si="36"/>
        <v>4.4444444444444446E-2</v>
      </c>
      <c r="H91" s="16"/>
      <c r="I91" s="16"/>
      <c r="J91" s="16"/>
      <c r="K91" s="16"/>
      <c r="L91" s="16"/>
      <c r="M91" s="16"/>
    </row>
    <row r="92" spans="1:14" x14ac:dyDescent="0.25">
      <c r="B92" s="17">
        <v>8</v>
      </c>
      <c r="C92" s="17">
        <v>24</v>
      </c>
      <c r="D92" s="17">
        <v>10</v>
      </c>
      <c r="E92" s="17">
        <v>0</v>
      </c>
      <c r="F92" s="17">
        <v>1</v>
      </c>
      <c r="G92" s="17">
        <v>2</v>
      </c>
      <c r="H92" s="16"/>
      <c r="I92" s="16"/>
      <c r="J92" s="16"/>
      <c r="K92" s="16"/>
      <c r="L92" s="16"/>
      <c r="M92" s="16"/>
      <c r="N92" s="13">
        <f>SUM(B92:M92)</f>
        <v>45</v>
      </c>
    </row>
    <row r="93" spans="1:14" x14ac:dyDescent="0.25">
      <c r="A93" s="11" t="s">
        <v>203</v>
      </c>
      <c r="B93" s="12" t="s">
        <v>202</v>
      </c>
      <c r="C93" s="12" t="s">
        <v>201</v>
      </c>
      <c r="D93" s="12" t="s">
        <v>206</v>
      </c>
      <c r="E93" s="12" t="s">
        <v>207</v>
      </c>
      <c r="F93" s="12" t="s">
        <v>208</v>
      </c>
      <c r="G93" s="12" t="s">
        <v>88</v>
      </c>
      <c r="H93" s="16"/>
      <c r="I93" s="16"/>
      <c r="J93" s="16"/>
      <c r="K93" s="16"/>
      <c r="L93" s="16"/>
      <c r="M93" s="16"/>
    </row>
    <row r="94" spans="1:14" x14ac:dyDescent="0.25">
      <c r="B94" s="17">
        <v>17</v>
      </c>
      <c r="C94" s="17">
        <v>13</v>
      </c>
      <c r="D94" s="17">
        <v>9</v>
      </c>
      <c r="E94" s="17">
        <v>4</v>
      </c>
      <c r="F94" s="17">
        <v>0</v>
      </c>
      <c r="G94" s="17">
        <v>2</v>
      </c>
      <c r="H94" s="16"/>
      <c r="I94" s="16"/>
      <c r="J94" s="16"/>
      <c r="K94" s="16"/>
      <c r="L94" s="16"/>
      <c r="M94" s="16"/>
      <c r="N94" s="13">
        <f>SUM(B94:M94)</f>
        <v>45</v>
      </c>
    </row>
    <row r="95" spans="1:14" x14ac:dyDescent="0.25">
      <c r="A95" s="11" t="s">
        <v>209</v>
      </c>
      <c r="B95" s="12" t="s">
        <v>202</v>
      </c>
      <c r="C95" s="12" t="s">
        <v>201</v>
      </c>
      <c r="D95" s="12" t="s">
        <v>206</v>
      </c>
      <c r="E95" s="12" t="s">
        <v>207</v>
      </c>
      <c r="F95" s="12" t="s">
        <v>199</v>
      </c>
      <c r="G95" s="12" t="s">
        <v>88</v>
      </c>
      <c r="H95" s="16"/>
      <c r="I95" s="16"/>
      <c r="J95" s="16"/>
      <c r="K95" s="16"/>
      <c r="L95" s="16"/>
      <c r="M95" s="16"/>
    </row>
    <row r="96" spans="1:14" x14ac:dyDescent="0.25">
      <c r="B96" s="17">
        <v>22</v>
      </c>
      <c r="C96" s="17">
        <v>12</v>
      </c>
      <c r="D96" s="17">
        <v>6</v>
      </c>
      <c r="E96" s="17">
        <v>2</v>
      </c>
      <c r="F96" s="17">
        <v>0</v>
      </c>
      <c r="G96" s="17">
        <v>3</v>
      </c>
      <c r="H96" s="16"/>
      <c r="I96" s="16"/>
      <c r="J96" s="16"/>
      <c r="K96" s="16"/>
      <c r="L96" s="16"/>
      <c r="M96" s="16"/>
      <c r="N96" s="13">
        <f>SUM(B96:M96)</f>
        <v>45</v>
      </c>
    </row>
    <row r="97" spans="1:14" x14ac:dyDescent="0.25">
      <c r="A97" s="11" t="s">
        <v>210</v>
      </c>
      <c r="B97" s="12" t="s">
        <v>202</v>
      </c>
      <c r="C97" s="12" t="s">
        <v>201</v>
      </c>
      <c r="D97" s="12" t="s">
        <v>206</v>
      </c>
      <c r="E97" s="12" t="s">
        <v>207</v>
      </c>
      <c r="F97" s="12" t="s">
        <v>199</v>
      </c>
      <c r="G97" s="12" t="s">
        <v>88</v>
      </c>
      <c r="H97" s="16"/>
      <c r="I97" s="16"/>
      <c r="J97" s="16"/>
      <c r="K97" s="16"/>
      <c r="L97" s="16"/>
      <c r="M97" s="16"/>
    </row>
    <row r="98" spans="1:14" x14ac:dyDescent="0.25">
      <c r="B98" s="17">
        <v>18</v>
      </c>
      <c r="C98" s="17">
        <v>5</v>
      </c>
      <c r="D98" s="17">
        <v>11</v>
      </c>
      <c r="E98" s="17">
        <v>7</v>
      </c>
      <c r="F98" s="17">
        <v>1</v>
      </c>
      <c r="G98" s="17">
        <v>3</v>
      </c>
      <c r="H98" s="16"/>
      <c r="I98" s="16"/>
      <c r="J98" s="16"/>
      <c r="K98" s="16"/>
      <c r="L98" s="16"/>
      <c r="M98" s="16"/>
      <c r="N98" s="13">
        <f>SUM(B98:M98)</f>
        <v>45</v>
      </c>
    </row>
    <row r="99" spans="1:14" x14ac:dyDescent="0.25">
      <c r="A99" s="11" t="s">
        <v>211</v>
      </c>
      <c r="B99" s="12" t="s">
        <v>202</v>
      </c>
      <c r="C99" s="12" t="s">
        <v>201</v>
      </c>
      <c r="D99" s="12" t="s">
        <v>206</v>
      </c>
      <c r="E99" s="12" t="s">
        <v>207</v>
      </c>
      <c r="F99" s="12" t="s">
        <v>199</v>
      </c>
      <c r="G99" s="12" t="s">
        <v>88</v>
      </c>
      <c r="H99" s="16"/>
      <c r="I99" s="16"/>
      <c r="J99" s="16"/>
      <c r="K99" s="16"/>
      <c r="L99" s="16"/>
      <c r="M99" s="16"/>
    </row>
    <row r="100" spans="1:14" x14ac:dyDescent="0.25">
      <c r="B100" s="17">
        <v>35</v>
      </c>
      <c r="C100" s="17">
        <v>6</v>
      </c>
      <c r="D100" s="17">
        <v>2</v>
      </c>
      <c r="E100" s="17">
        <v>0</v>
      </c>
      <c r="F100" s="17">
        <v>0</v>
      </c>
      <c r="G100" s="17">
        <v>2</v>
      </c>
      <c r="H100" s="16"/>
      <c r="I100" s="16"/>
      <c r="J100" s="16"/>
      <c r="K100" s="16"/>
      <c r="L100" s="16"/>
      <c r="M100" s="16"/>
      <c r="N100" s="13">
        <f>SUM(B100:M100)</f>
        <v>45</v>
      </c>
    </row>
    <row r="101" spans="1:14" x14ac:dyDescent="0.25">
      <c r="A101" s="11" t="s">
        <v>212</v>
      </c>
      <c r="B101" s="12" t="s">
        <v>202</v>
      </c>
      <c r="C101" s="12" t="s">
        <v>201</v>
      </c>
      <c r="D101" s="12" t="s">
        <v>206</v>
      </c>
      <c r="E101" s="12" t="s">
        <v>207</v>
      </c>
      <c r="F101" s="12" t="s">
        <v>199</v>
      </c>
      <c r="G101" s="12" t="s">
        <v>88</v>
      </c>
      <c r="H101" s="16"/>
      <c r="I101" s="16"/>
      <c r="J101" s="16"/>
      <c r="K101" s="16"/>
      <c r="L101" s="16"/>
      <c r="M101" s="16"/>
    </row>
    <row r="102" spans="1:14" x14ac:dyDescent="0.25">
      <c r="A102" s="11" t="s">
        <v>84</v>
      </c>
      <c r="B102" s="17">
        <v>16</v>
      </c>
      <c r="C102" s="17">
        <v>12</v>
      </c>
      <c r="D102" s="17">
        <v>9</v>
      </c>
      <c r="E102" s="17">
        <v>3</v>
      </c>
      <c r="F102" s="17">
        <v>1</v>
      </c>
      <c r="G102" s="17">
        <v>4</v>
      </c>
      <c r="H102" s="16"/>
      <c r="I102" s="16"/>
      <c r="J102" s="16"/>
      <c r="K102" s="16"/>
      <c r="L102" s="16"/>
      <c r="M102" s="16"/>
      <c r="N102" s="13">
        <f>SUM(B102:M102)</f>
        <v>45</v>
      </c>
    </row>
    <row r="103" spans="1:14" x14ac:dyDescent="0.25">
      <c r="A103" s="11" t="s">
        <v>213</v>
      </c>
      <c r="B103" s="12" t="s">
        <v>202</v>
      </c>
      <c r="C103" s="12" t="s">
        <v>201</v>
      </c>
      <c r="D103" s="12" t="s">
        <v>206</v>
      </c>
      <c r="E103" s="12" t="s">
        <v>207</v>
      </c>
      <c r="F103" s="12" t="s">
        <v>199</v>
      </c>
      <c r="G103" s="12" t="s">
        <v>88</v>
      </c>
    </row>
    <row r="104" spans="1:14" x14ac:dyDescent="0.25">
      <c r="B104" s="17">
        <v>15</v>
      </c>
      <c r="C104" s="17">
        <v>15</v>
      </c>
      <c r="D104" s="17">
        <v>8</v>
      </c>
      <c r="E104" s="17">
        <v>3</v>
      </c>
      <c r="F104" s="17">
        <v>0</v>
      </c>
      <c r="G104" s="17">
        <v>4</v>
      </c>
      <c r="N104" s="13">
        <f>SUM(B104:M104)</f>
        <v>45</v>
      </c>
    </row>
    <row r="105" spans="1:14" x14ac:dyDescent="0.25">
      <c r="A105" s="11" t="s">
        <v>214</v>
      </c>
      <c r="B105" s="12" t="s">
        <v>202</v>
      </c>
      <c r="C105" s="12" t="s">
        <v>201</v>
      </c>
      <c r="D105" s="12" t="s">
        <v>206</v>
      </c>
      <c r="E105" s="12" t="s">
        <v>207</v>
      </c>
      <c r="F105" s="12" t="s">
        <v>199</v>
      </c>
      <c r="G105" s="12" t="s">
        <v>88</v>
      </c>
    </row>
    <row r="106" spans="1:14" x14ac:dyDescent="0.25">
      <c r="B106" s="17">
        <v>19</v>
      </c>
      <c r="C106" s="17">
        <v>8</v>
      </c>
      <c r="D106" s="17">
        <v>9</v>
      </c>
      <c r="E106" s="17">
        <v>5</v>
      </c>
      <c r="F106" s="17">
        <v>2</v>
      </c>
      <c r="G106" s="17">
        <v>2</v>
      </c>
      <c r="N106" s="13">
        <f>SUM(B106:M106)</f>
        <v>45</v>
      </c>
    </row>
    <row r="107" spans="1:14" x14ac:dyDescent="0.25">
      <c r="A107" s="11" t="s">
        <v>234</v>
      </c>
      <c r="B107" s="12" t="s">
        <v>202</v>
      </c>
      <c r="C107" s="12" t="s">
        <v>201</v>
      </c>
      <c r="D107" s="12" t="s">
        <v>206</v>
      </c>
      <c r="E107" s="12" t="s">
        <v>207</v>
      </c>
      <c r="F107" s="12" t="s">
        <v>199</v>
      </c>
      <c r="G107" s="12" t="s">
        <v>88</v>
      </c>
    </row>
    <row r="108" spans="1:14" x14ac:dyDescent="0.25">
      <c r="B108" s="17">
        <v>30</v>
      </c>
      <c r="C108" s="17">
        <v>4</v>
      </c>
      <c r="D108" s="17">
        <v>4</v>
      </c>
      <c r="E108" s="17">
        <v>2</v>
      </c>
      <c r="F108" s="17">
        <v>1</v>
      </c>
      <c r="G108" s="17">
        <v>4</v>
      </c>
      <c r="N108" s="13">
        <f>SUM(B108:M108)</f>
        <v>45</v>
      </c>
    </row>
    <row r="109" spans="1:14" x14ac:dyDescent="0.25">
      <c r="A109" s="11" t="s">
        <v>216</v>
      </c>
      <c r="B109" s="12" t="s">
        <v>202</v>
      </c>
      <c r="C109" s="12" t="s">
        <v>201</v>
      </c>
      <c r="D109" s="12" t="s">
        <v>206</v>
      </c>
      <c r="E109" s="12" t="s">
        <v>207</v>
      </c>
      <c r="F109" s="12" t="s">
        <v>199</v>
      </c>
      <c r="G109" s="12" t="s">
        <v>88</v>
      </c>
    </row>
    <row r="110" spans="1:14" x14ac:dyDescent="0.25">
      <c r="B110" s="17">
        <v>15</v>
      </c>
      <c r="C110" s="17">
        <v>11</v>
      </c>
      <c r="D110" s="17">
        <v>10</v>
      </c>
      <c r="E110" s="17">
        <v>5</v>
      </c>
      <c r="F110" s="17">
        <v>2</v>
      </c>
      <c r="G110" s="17">
        <v>2</v>
      </c>
      <c r="N110" s="13">
        <f>SUM(B110:M110)</f>
        <v>45</v>
      </c>
    </row>
    <row r="111" spans="1:14" x14ac:dyDescent="0.25">
      <c r="A111" s="11" t="s">
        <v>217</v>
      </c>
      <c r="B111" s="12" t="s">
        <v>202</v>
      </c>
      <c r="C111" s="12" t="s">
        <v>201</v>
      </c>
      <c r="D111" s="12" t="s">
        <v>206</v>
      </c>
      <c r="E111" s="12" t="s">
        <v>207</v>
      </c>
      <c r="F111" s="12" t="s">
        <v>199</v>
      </c>
      <c r="G111" s="12" t="s">
        <v>88</v>
      </c>
    </row>
    <row r="112" spans="1:14" x14ac:dyDescent="0.25">
      <c r="B112" s="17">
        <v>34</v>
      </c>
      <c r="C112" s="17">
        <v>6</v>
      </c>
      <c r="D112" s="17">
        <v>1</v>
      </c>
      <c r="E112" s="17">
        <v>1</v>
      </c>
      <c r="F112" s="17">
        <v>0</v>
      </c>
      <c r="G112" s="17">
        <v>3</v>
      </c>
      <c r="N112" s="13">
        <f>SUM(B112:M112)</f>
        <v>45</v>
      </c>
    </row>
    <row r="113" spans="1:15" x14ac:dyDescent="0.25">
      <c r="A113" s="11" t="s">
        <v>218</v>
      </c>
      <c r="B113" s="12" t="s">
        <v>202</v>
      </c>
      <c r="C113" s="12" t="s">
        <v>201</v>
      </c>
      <c r="D113" s="12" t="s">
        <v>206</v>
      </c>
      <c r="E113" s="12" t="s">
        <v>207</v>
      </c>
      <c r="F113" s="12" t="s">
        <v>199</v>
      </c>
      <c r="G113" s="12" t="s">
        <v>88</v>
      </c>
    </row>
    <row r="114" spans="1:15" x14ac:dyDescent="0.25">
      <c r="B114" s="17">
        <v>13</v>
      </c>
      <c r="C114" s="17">
        <v>11</v>
      </c>
      <c r="D114" s="17">
        <v>8</v>
      </c>
      <c r="E114" s="17">
        <v>6</v>
      </c>
      <c r="F114" s="17">
        <v>4</v>
      </c>
      <c r="G114" s="17">
        <v>3</v>
      </c>
      <c r="N114" s="13">
        <f>SUM(B114:M114)</f>
        <v>45</v>
      </c>
    </row>
    <row r="115" spans="1:15" x14ac:dyDescent="0.25">
      <c r="A115" s="11" t="s">
        <v>219</v>
      </c>
      <c r="B115" s="12" t="s">
        <v>202</v>
      </c>
      <c r="C115" s="12" t="s">
        <v>201</v>
      </c>
      <c r="D115" s="12" t="s">
        <v>206</v>
      </c>
      <c r="E115" s="12" t="s">
        <v>207</v>
      </c>
      <c r="F115" s="12" t="s">
        <v>199</v>
      </c>
      <c r="G115" s="12" t="s">
        <v>88</v>
      </c>
    </row>
    <row r="116" spans="1:15" x14ac:dyDescent="0.25">
      <c r="B116" s="17">
        <v>20</v>
      </c>
      <c r="C116" s="17">
        <v>14</v>
      </c>
      <c r="D116" s="17">
        <v>5</v>
      </c>
      <c r="E116" s="17">
        <v>4</v>
      </c>
      <c r="F116" s="17">
        <v>0</v>
      </c>
      <c r="G116" s="17">
        <v>2</v>
      </c>
      <c r="N116" s="13">
        <f>SUM(B116:M116)</f>
        <v>45</v>
      </c>
    </row>
    <row r="117" spans="1:15" x14ac:dyDescent="0.25">
      <c r="A117" s="11" t="s">
        <v>220</v>
      </c>
      <c r="B117" s="12" t="s">
        <v>202</v>
      </c>
      <c r="C117" s="12" t="s">
        <v>201</v>
      </c>
      <c r="D117" s="12" t="s">
        <v>206</v>
      </c>
      <c r="E117" s="12" t="s">
        <v>207</v>
      </c>
      <c r="F117" s="12" t="s">
        <v>199</v>
      </c>
      <c r="G117" s="12" t="s">
        <v>88</v>
      </c>
    </row>
    <row r="118" spans="1:15" x14ac:dyDescent="0.25">
      <c r="B118" s="17">
        <v>31</v>
      </c>
      <c r="C118" s="17">
        <v>11</v>
      </c>
      <c r="D118" s="17">
        <v>1</v>
      </c>
      <c r="E118" s="17">
        <v>0</v>
      </c>
      <c r="F118" s="17">
        <v>0</v>
      </c>
      <c r="G118" s="17">
        <v>2</v>
      </c>
      <c r="N118" s="13">
        <f>SUM(B118:M118)</f>
        <v>45</v>
      </c>
    </row>
    <row r="119" spans="1:15" x14ac:dyDescent="0.25">
      <c r="A119" s="11" t="s">
        <v>221</v>
      </c>
      <c r="B119" s="12" t="s">
        <v>202</v>
      </c>
      <c r="C119" s="12" t="s">
        <v>201</v>
      </c>
      <c r="D119" s="12" t="s">
        <v>206</v>
      </c>
      <c r="E119" s="12" t="s">
        <v>207</v>
      </c>
      <c r="F119" s="12" t="s">
        <v>199</v>
      </c>
      <c r="G119" s="12" t="s">
        <v>88</v>
      </c>
    </row>
    <row r="120" spans="1:15" x14ac:dyDescent="0.25">
      <c r="B120" s="17">
        <v>34</v>
      </c>
      <c r="C120" s="17">
        <v>5</v>
      </c>
      <c r="D120" s="17">
        <v>2</v>
      </c>
      <c r="E120" s="17">
        <v>0</v>
      </c>
      <c r="F120" s="17">
        <v>0</v>
      </c>
      <c r="G120" s="17">
        <v>4</v>
      </c>
      <c r="N120" s="13">
        <f>SUM(B120:M120)</f>
        <v>45</v>
      </c>
    </row>
    <row r="121" spans="1:15" x14ac:dyDescent="0.25">
      <c r="A121" s="11" t="s">
        <v>222</v>
      </c>
      <c r="B121" s="12" t="s">
        <v>202</v>
      </c>
      <c r="C121" s="12" t="s">
        <v>201</v>
      </c>
      <c r="D121" s="12" t="s">
        <v>206</v>
      </c>
      <c r="E121" s="12" t="s">
        <v>207</v>
      </c>
      <c r="F121" s="12" t="s">
        <v>199</v>
      </c>
      <c r="G121" s="12" t="s">
        <v>88</v>
      </c>
    </row>
    <row r="122" spans="1:15" x14ac:dyDescent="0.25">
      <c r="B122" s="17">
        <v>15</v>
      </c>
      <c r="C122" s="17">
        <v>12</v>
      </c>
      <c r="D122" s="17">
        <v>4</v>
      </c>
      <c r="E122" s="17">
        <v>8</v>
      </c>
      <c r="F122" s="17">
        <v>4</v>
      </c>
      <c r="G122" s="17">
        <v>2</v>
      </c>
      <c r="N122" s="13">
        <f>SUM(B122:M122)</f>
        <v>45</v>
      </c>
    </row>
    <row r="123" spans="1:15" x14ac:dyDescent="0.25">
      <c r="A123" s="11" t="s">
        <v>223</v>
      </c>
      <c r="B123" s="12" t="s">
        <v>202</v>
      </c>
      <c r="C123" s="12" t="s">
        <v>201</v>
      </c>
      <c r="D123" s="12" t="s">
        <v>206</v>
      </c>
      <c r="E123" s="12" t="s">
        <v>207</v>
      </c>
      <c r="F123" s="12" t="s">
        <v>199</v>
      </c>
      <c r="G123" s="12" t="s">
        <v>88</v>
      </c>
    </row>
    <row r="124" spans="1:15" x14ac:dyDescent="0.25">
      <c r="B124" s="17">
        <v>30</v>
      </c>
      <c r="C124" s="17">
        <v>8</v>
      </c>
      <c r="D124" s="17">
        <v>4</v>
      </c>
      <c r="E124" s="17">
        <v>1</v>
      </c>
      <c r="F124" s="17">
        <v>0</v>
      </c>
      <c r="G124" s="17">
        <v>2</v>
      </c>
      <c r="N124" s="13">
        <f>SUM(B124:M124)</f>
        <v>45</v>
      </c>
      <c r="O124" s="13" t="s">
        <v>227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ΚΑΤΑΓΡΑΦΗ </vt:lpstr>
      <vt:lpstr>ΣΥΓΚΕΝΤΡΩΤΙΚΑ</vt:lpstr>
      <vt:lpstr>Φύλλο1</vt:lpstr>
      <vt:lpstr>Φύλλο2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2020-06-26T04:35:12Z</dcterms:modified>
</cp:coreProperties>
</file>